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ia\Documents\DocLavoro\CNR\GAPS\RT\LAVORO-COMMISSIONE\"/>
    </mc:Choice>
  </mc:AlternateContent>
  <bookViews>
    <workbookView xWindow="0" yWindow="0" windowWidth="19200" windowHeight="6530"/>
  </bookViews>
  <sheets>
    <sheet name="SMC Treviso SrL" sheetId="8" r:id="rId1"/>
    <sheet name="P&amp;F TECHN. SrL" sheetId="7" r:id="rId2"/>
    <sheet name="NOEMASTI SrL" sheetId="6" r:id="rId3"/>
    <sheet name="NET7 SrL" sheetId="5" r:id="rId4"/>
    <sheet name="EXTRA RED SrL" sheetId="4" r:id="rId5"/>
    <sheet name="BBS SrL" sheetId="1" r:id="rId6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4" i="4"/>
  <c r="E2" i="4"/>
  <c r="E7" i="4"/>
  <c r="E11" i="6"/>
  <c r="E10" i="6"/>
  <c r="E25" i="1"/>
  <c r="E20" i="1"/>
  <c r="E16" i="1"/>
  <c r="E6" i="1"/>
  <c r="E8" i="1"/>
  <c r="E4" i="1"/>
  <c r="E11" i="1"/>
  <c r="E10" i="1"/>
  <c r="E3" i="1"/>
  <c r="E26" i="4"/>
  <c r="E11" i="4"/>
  <c r="E10" i="4"/>
  <c r="E26" i="5"/>
  <c r="E22" i="5"/>
  <c r="E2" i="5"/>
  <c r="E23" i="5"/>
  <c r="E10" i="5"/>
  <c r="E8" i="5"/>
  <c r="E5" i="6" l="1"/>
  <c r="E26" i="6"/>
  <c r="E4" i="6"/>
  <c r="E26" i="7"/>
  <c r="E14" i="7"/>
  <c r="E11" i="7"/>
  <c r="E8" i="7"/>
  <c r="E4" i="7"/>
  <c r="E26" i="8" l="1"/>
  <c r="E15" i="8"/>
  <c r="E14" i="8"/>
  <c r="E12" i="8"/>
  <c r="E11" i="8"/>
  <c r="E8" i="8"/>
  <c r="E7" i="8"/>
  <c r="E3" i="8"/>
  <c r="E4" i="8"/>
</calcChain>
</file>

<file path=xl/sharedStrings.xml><?xml version="1.0" encoding="utf-8"?>
<sst xmlns="http://schemas.openxmlformats.org/spreadsheetml/2006/main" count="397" uniqueCount="130">
  <si>
    <t>BBS S.R.L.</t>
  </si>
  <si>
    <t>EXTRA RED S.R.L.</t>
  </si>
  <si>
    <t>NET7 S.R.L.</t>
  </si>
  <si>
    <t>NOEMA STI S.R.L.</t>
  </si>
  <si>
    <t>Progetti iniziati nel triennio 23-6-2018, 23-6-2021, conclusi nel triennio</t>
  </si>
  <si>
    <t xml:space="preserve">Progetti iniziati prima del 23-6-2018 e conclusi nel triennio </t>
  </si>
  <si>
    <t>Progetti iniziati nel triennio 23-6-2018, 23-6-2021, ed ancora in corso</t>
  </si>
  <si>
    <t>Progetti iniziati prima del 23-6-2018 ed in ancora corso</t>
  </si>
  <si>
    <t>Criterio</t>
  </si>
  <si>
    <t>Punteggio</t>
  </si>
  <si>
    <t>Progetti conclusi nel triennio 23-6-2018, 23-6-2021</t>
  </si>
  <si>
    <t>Progetti in corso nel triennio 23-6-2018, 23-6-2021</t>
  </si>
  <si>
    <t>Fino a 3 punti in base alla valutazione curricula relativamente alle competenze specifiche richieste</t>
  </si>
  <si>
    <t>Fino a 3 punti attribuiti in base al possesso personale o aziendale delle certificazioni presentate nei curricula.</t>
  </si>
  <si>
    <t>Fino 3 punti per la valutazione complessiva delle professionalità attraverso l’esame dei curricula.</t>
  </si>
  <si>
    <t>Fino a 1 punto per ogni distinta certificazione relativa a principali tecnologie open source leader di mercato in integrazione applicativa.</t>
  </si>
  <si>
    <t>Fino a 1 punto per ogni distinta certificazione relativa a principali tecnologie open source leader di mercato in tema di sviluppo di front-end.</t>
  </si>
  <si>
    <t>Fino a 2 punti per ogni partnership con aziende leader</t>
  </si>
  <si>
    <r>
      <t>Chiarezza, completezza ed accuratezza della proposta tecnica; descrizione delle tecnologie /protocolli che si intendono utilizzare</t>
    </r>
    <r>
      <rPr>
        <b/>
        <sz val="10"/>
        <color rgb="FF073763"/>
        <rFont val="Calibri"/>
        <family val="2"/>
      </rPr>
      <t>. Max 4 punti.</t>
    </r>
  </si>
  <si>
    <r>
      <t xml:space="preserve">Livello di aderenza della proposta tecnica in riferimento ai singoli moduli della REL1 e agli obiettivi della REL2 (allegato 1 al capitolato di gara). </t>
    </r>
    <r>
      <rPr>
        <b/>
        <sz val="10"/>
        <color rgb="FF073763"/>
        <rFont val="Calibri"/>
        <family val="2"/>
      </rPr>
      <t>Max 6 punti.</t>
    </r>
  </si>
  <si>
    <r>
      <t xml:space="preserve">Livello di innovazione delle tecnologie proposte. </t>
    </r>
    <r>
      <rPr>
        <b/>
        <sz val="10"/>
        <color rgb="FF073763"/>
        <rFont val="Calibri"/>
        <family val="2"/>
      </rPr>
      <t>Max 3 punti.</t>
    </r>
  </si>
  <si>
    <r>
      <t xml:space="preserve">Motivazioni che portano alla proposta delle tecnologie e modelli di design ed implementazione dell’Agorà. </t>
    </r>
    <r>
      <rPr>
        <b/>
        <sz val="10"/>
        <color rgb="FF073763"/>
        <rFont val="Calibri"/>
        <family val="2"/>
      </rPr>
      <t>Max 2 punti.</t>
    </r>
  </si>
  <si>
    <t>Azienda</t>
  </si>
  <si>
    <t>Area valutazione</t>
  </si>
  <si>
    <t>Sotto Criterio</t>
  </si>
  <si>
    <t>3 punti a progetto per progetti di 3 anni.                             2 punti a progetto per progetti di almeno 2 anni.                       1 punto a progetto per progetti di almeno 1 anno;                   0.5 punti a progetto per progetti di almeno 6 mesi;                 0.25 punti a progetto per progetti di almeno 3 mesi.</t>
  </si>
  <si>
    <t>3 punti a progetto per progetti di 3 anni.                                   2 punti a progetto per progetti di almeno 2 anni.                       1 punto a progetto per progetti di almeno 1 anno;                   0.5 punti a progetto per progetti di almeno 6 mesi;              0.25 punti a progetto per progetti di almeno 3 mesi.                 In base alla data di inizio del progetto si assegna:                   1 punto in più per ogni anno di ulteriore anzianità;               0.5 in caso di semestre;                                                         0.25 in caso di trimestre.</t>
  </si>
  <si>
    <t>2.25 punti a progetto per progetti di 3 anni;                     1.5 punti a progetto per progetti di almeno 2 anni;                 0.75 punti a progetto per progetti di almeno 1 anno.            0.25 punti a progetto per progetti di almeno 6 mesi.</t>
  </si>
  <si>
    <t>2.25 punti a progetto per progetti di 3 anni;                              1.5 punti a progetto per progetti di almeno 2 anni;                 0.75 punti a progetto per progetti di almeno 1 anno.              0.25 punti a progetto per progetti di almeno 6 mesi.         In base alla data di inizio del progetto si assegna:             1 punto in più per ogni anno di ulteriore anzianità;            0.5 in caso di semestre;                                                     0.25 in caso di trimestre.</t>
  </si>
  <si>
    <t xml:space="preserve">2 punti a progetto.
Si aggiunge 2 punti per ogni progetto presentato oltre i 2 richiesti.
</t>
  </si>
  <si>
    <t>1.5 punti a progetto. Se un progetto ha avuto inizio dopo 23/3/2021 si attribuisce 0.75 punto a progetto.                              Si aggiunge 1.5 punto per ogni progetto presentato oltre i 2 richiesti.</t>
  </si>
  <si>
    <r>
      <t xml:space="preserve">A4 (Max 6)             </t>
    </r>
    <r>
      <rPr>
        <sz val="9"/>
        <color theme="1"/>
        <rFont val="Calibri"/>
        <family val="2"/>
        <scheme val="minor"/>
      </rPr>
      <t xml:space="preserve">Capacità di proporre soluzioni che forniscono nativamente strumenti di collaborazione quali moduli  per la somministrazione di questionari online, focus group,  forum tematici e che supportino l’integrazione di strumenti di collaborazione preesistenti. </t>
    </r>
  </si>
  <si>
    <r>
      <t xml:space="preserve">A5 (Max 6)              </t>
    </r>
    <r>
      <rPr>
        <sz val="9"/>
        <color theme="1"/>
        <rFont val="Calibri"/>
        <family val="2"/>
        <scheme val="minor"/>
      </rPr>
      <t xml:space="preserve"> Capacità di progettazione di User Interface e User eXperience per il supporto alla   comunicazione digitale attraverso piattaforme web  e servizi digitali con soluzioni che permettano di gestire redazione di contenuti e utilizzo di materiali editoriali multimediali. </t>
    </r>
  </si>
  <si>
    <r>
      <t xml:space="preserve">A6 (Max 6) </t>
    </r>
    <r>
      <rPr>
        <sz val="9"/>
        <color theme="1"/>
        <rFont val="Calibri"/>
        <family val="2"/>
        <scheme val="minor"/>
      </rPr>
      <t xml:space="preserve">Capacità di progettazione sistemi secondo requisiti di sicurezza e compliance dell’infrastruttura IT con la normativa  GDPR. </t>
    </r>
  </si>
  <si>
    <r>
      <t xml:space="preserve">A7 (Max 5) </t>
    </r>
    <r>
      <rPr>
        <sz val="9"/>
        <color theme="1"/>
        <rFont val="Calibri"/>
        <family val="2"/>
        <scheme val="minor"/>
      </rPr>
      <t xml:space="preserve">Valutazione complessiva professionalità:i  cv presentati verranno valutati in base alle specifiche competenze IT su interoperabilità, DXP e sicurezza ed in base al possesso di certificazioni relative alle principali tecnologie open source, leader di mercato in tema di integrazione applicativa e in tema di sviluppo di front-end. </t>
    </r>
  </si>
  <si>
    <r>
      <t xml:space="preserve">A8 (Max 4) </t>
    </r>
    <r>
      <rPr>
        <sz val="9"/>
        <color theme="1"/>
        <rFont val="Calibri"/>
        <family val="2"/>
        <scheme val="minor"/>
      </rPr>
      <t xml:space="preserve">Partnership con aziende leader nel campo della digital transformation in ambiente open-source. </t>
    </r>
  </si>
  <si>
    <r>
      <t xml:space="preserve">A9 (Max 15) </t>
    </r>
    <r>
      <rPr>
        <sz val="9"/>
        <color theme="1"/>
        <rFont val="Calibri"/>
        <family val="2"/>
        <scheme val="minor"/>
      </rPr>
      <t>Qualità della proposta tecnica</t>
    </r>
  </si>
  <si>
    <r>
      <t xml:space="preserve">A1 (Max 10) </t>
    </r>
    <r>
      <rPr>
        <sz val="8"/>
        <color theme="1"/>
        <rFont val="Calibri"/>
        <family val="2"/>
        <scheme val="minor"/>
      </rPr>
      <t xml:space="preserve">Esperienza pluriennale nel campo della progettazione e realizzazione di piattaforme web, web semantico e applicazioni adeguate all’uso dei dispositivi mobili (RWD) attestata da </t>
    </r>
    <r>
      <rPr>
        <b/>
        <sz val="8"/>
        <color theme="1"/>
        <rFont val="Calibri"/>
        <family val="2"/>
        <scheme val="minor"/>
      </rPr>
      <t>almeno 3 progetti.</t>
    </r>
  </si>
  <si>
    <r>
      <t xml:space="preserve">A2 (Max 8) </t>
    </r>
    <r>
      <rPr>
        <sz val="9"/>
        <color theme="1"/>
        <rFont val="Calibri"/>
        <family val="2"/>
        <scheme val="minor"/>
      </rPr>
      <t xml:space="preserve">Esperienza pluriennale in progetti di information technology nazionali e/o europei attestata da </t>
    </r>
    <r>
      <rPr>
        <b/>
        <sz val="9"/>
        <color theme="1"/>
        <rFont val="Calibri"/>
        <family val="2"/>
        <scheme val="minor"/>
      </rPr>
      <t>almeno 3 progetti.</t>
    </r>
  </si>
  <si>
    <r>
      <t xml:space="preserve">A3 (Max 10) </t>
    </r>
    <r>
      <rPr>
        <sz val="9"/>
        <color theme="1"/>
        <rFont val="Calibri"/>
        <family val="2"/>
        <scheme val="minor"/>
      </rPr>
      <t xml:space="preserve">Esperienza su tecnologie innovative di Interoperabilità e cooperazione applicativa  attestata da </t>
    </r>
    <r>
      <rPr>
        <b/>
        <sz val="9"/>
        <color theme="1"/>
        <rFont val="Calibri"/>
        <family val="2"/>
        <scheme val="minor"/>
      </rPr>
      <t>almeno 2 progetti.</t>
    </r>
  </si>
  <si>
    <t>P&amp;F TECHN. S.R.L</t>
  </si>
  <si>
    <t>SMC TV S.R.L.</t>
  </si>
  <si>
    <t xml:space="preserve">Totale </t>
  </si>
  <si>
    <t>Totale</t>
  </si>
  <si>
    <t>Descr Composizione Punteggio</t>
  </si>
  <si>
    <t>Note dei membri (da usare per verbalizzazione)</t>
  </si>
  <si>
    <t>Note dei membri  (da usare per verbalizzazione)</t>
  </si>
  <si>
    <t>MEDIOLANUM, MEF</t>
  </si>
  <si>
    <t>SKY</t>
  </si>
  <si>
    <t>ZOPPAS, AXA, ALCON,CIFA</t>
  </si>
  <si>
    <t>CIFA,LEGRAND, AXA, ZOPPAS, ALCON</t>
  </si>
  <si>
    <t>Soggetto01, Soggetto02, Soggetto 03</t>
  </si>
  <si>
    <t>LIFERAY</t>
  </si>
  <si>
    <t>SOGGETTO 6</t>
  </si>
  <si>
    <t>Soggetto 7, Soggetto 8, Soggetto 9</t>
  </si>
  <si>
    <t>Banca D'Italia non pertinente. DESPAR non trovati i dettagli. Coop Italia dichiarato nel 2018 e come case inserito nel 2014, non valutato. Quando non è chiara la durata del progetto assumiamo almeno 1 anno (anche x iniziati nel 2021)</t>
  </si>
  <si>
    <t xml:space="preserve"> BPER BANCA</t>
  </si>
  <si>
    <t>Lazio Crea non trovati i dettagli; Axa Planet non trovati i dettagli; ANPAL non è chiaro a quale periodo si riferisce 2014 o 2019? I progetti etichettati come BDI non sono dettagliati nei CASE</t>
  </si>
  <si>
    <t>Electrlux non rilevante; Le Garnd, AXA MEDIKTOR, Bottega Verde, Tigotà  non travoto il CASE; B Ticino dichiarato per il 2013 non si capisce se sempre attivo</t>
  </si>
  <si>
    <t>E' valutabile soltanto la REL 1 (0 punti sulla REL 2)</t>
  </si>
  <si>
    <t>Poco sviluppato</t>
  </si>
  <si>
    <t xml:space="preserve">Valutazione CV </t>
  </si>
  <si>
    <t>Non sono indicate durata e data inizio progetti. Le descrizioni tecniche dei prj sono molto scarne, a volte sono solamente indicate le URL . Valutiamo i primi 3 progetti assumendo durata almeno 1 anno (0,75)</t>
  </si>
  <si>
    <t>Prj1 web semantico, realizzazione di smart toy (CIIP). Prj2 chat boot su tecnologia BOOT RED. Prj3 Revamping piattaforme web di eCommerce sbrelax</t>
  </si>
  <si>
    <t>Non indicate durata e data inizio. Descrizioni tecniche molto scarne, addirittura in certi casi troncate. Valutiamo i primi 3 progetti assumendo durata almeno 1 anno con penalizzazione (0,50)</t>
  </si>
  <si>
    <t xml:space="preserve">Prj 1 Siti concorsi realizzati con uno strumento creato ad hoc M4P; Prj 2 piattaforma di supporto HelpDesk per utenti interni “fromGoogleToOffice” su piattaforma lamp; Prj 3 portale SelfService per la gestione delle credenziali con integrazione  sistemi di backend basato su lamp
</t>
  </si>
  <si>
    <t>Valutati Prj1 chatboot HR su tecnologia RASA; Prj2  Web listening (1,5)</t>
  </si>
  <si>
    <t xml:space="preserve">Valutazione dei CV </t>
  </si>
  <si>
    <t xml:space="preserve">Non sono presenti certificazioni di competenze; Presentate alcune pubblicazioni su riviste di settore valutate nel CV </t>
  </si>
  <si>
    <t>Certificazioni Cisco, NEC, Fortinet</t>
  </si>
  <si>
    <t>Nessuna partnership aziendale</t>
  </si>
  <si>
    <t>Carente sulla parte di ontologie,  per il resto soddisfacente</t>
  </si>
  <si>
    <t>Solo accennata</t>
  </si>
  <si>
    <t>Per Prj2 - Global Application Migration Program</t>
  </si>
  <si>
    <t>Prj 6 Portale di Preventivazione Responsive B2C e B2B2C</t>
  </si>
  <si>
    <t>1 per Prj1 - piattaforma “Formare
al Futuro”; 1 per Prj3 - Aeroporti di Roma ;  0.75  per Prj4 Autostrate Italia</t>
  </si>
  <si>
    <t>Sole24Ore, Marsh, piattaforma “Formare
al Futuro”</t>
  </si>
  <si>
    <t>Prj E-commerce Shopping 24</t>
  </si>
  <si>
    <t>Nessuna partnership</t>
  </si>
  <si>
    <t>User Experience Research and Design Coursera/University of Michigan 2020</t>
  </si>
  <si>
    <t>Laravel Eloquent: Expert Level, Laravel Daily 2021</t>
  </si>
  <si>
    <t>Sicurezza di Reti Informatiche e della protezione
di dati Regione Toscana 2019</t>
  </si>
  <si>
    <t xml:space="preserve">Certificazioni FRONT END Developer </t>
  </si>
  <si>
    <t>Laravel Eloquent: Expert Level 2021; Certificazione Sviluppo Siti Web e Pagine ONLINE; Certificazioni FRONT END</t>
  </si>
  <si>
    <t>1,5 pt. Per Prj TRIPLE</t>
  </si>
  <si>
    <t>3 pt. Prj MOSE</t>
  </si>
  <si>
    <t>L'azienda ha presentato nel complesso competenze molto valide attestate da tanti progetti anche pregressi</t>
  </si>
  <si>
    <t>1,5 pt. Per Prj TRIPLE, 0,75 Pto per COESO</t>
  </si>
  <si>
    <t>2 pti per PRIMIS</t>
  </si>
  <si>
    <t>avanza 1,5 x Lucca</t>
  </si>
  <si>
    <t>Certificazione aziendale qualita, certificazioni liferay, alfresco, documentum</t>
  </si>
  <si>
    <t>SEDAPTA, IBM BIG DATA, LIFERAY</t>
  </si>
  <si>
    <t>Non accurato in alcune parti soprattutto per quel che riguarda i progetti (di alcuni mancano i dettagli in sezione CASE, non è chiaro se sono ancora incorso). Non sono  approfondite alcune tematiche toccate soltamnto da discorsi generali. Pochi riferimenti ai protocolli da utilizzare</t>
  </si>
  <si>
    <t xml:space="preserve">Carente sulla parte delle ontologie, il resto soddisfacente </t>
  </si>
  <si>
    <t xml:space="preserve">La relazione tecnica non presenta indice dei contenuti e non è bene organizzata. Non è accurata la parte di descrizione dei progetti e di come si intende approcciare la soluzione.  Non sono  approfondite alcune tematiche, toccate soltanto da discorsi generali. Scarsi riferimenti a protocolli che si intendono utilizzare. </t>
  </si>
  <si>
    <t>I punti sono assegnati sui riferimenti alla REL1. 0 punti assegnati su REL 2 che non è menzionata</t>
  </si>
  <si>
    <t>Il totale delle valutazioni fa 8,25. Per cui valore 8</t>
  </si>
  <si>
    <t>Prj Rebranding Verti, Prj E-commerce di
Shopping 24, Prj Marsh</t>
  </si>
  <si>
    <t>Prj Autostrade per Italia</t>
  </si>
  <si>
    <t>Liferay</t>
  </si>
  <si>
    <t>Ben descritte le scelte architetturali</t>
  </si>
  <si>
    <t>Nessun riferimento a REL2. Pochi i riferimenti specifici alla implementazione della REL 1 (soprattutto ontologia e Piano GAP)</t>
  </si>
  <si>
    <t>L'azienda ha presentato nel complesso competenze molto valide attestate da tanti progetti anche pregressi.</t>
  </si>
  <si>
    <t>Non ottimale la parte di REL2</t>
  </si>
  <si>
    <t>1 pt x Fondazione Torino Wireless.  1 pt per E-RIHS Heritage Science Hub/Digital Hub. 0,5 x ente parco S. Rossore</t>
  </si>
  <si>
    <t xml:space="preserve">Prj Assessorato al Turismo della Regione Sardegn, Pj Unicoop Tirreno, Prj E-RIHS </t>
  </si>
  <si>
    <t>Prj Lethe</t>
  </si>
  <si>
    <t>Prj Digiprime</t>
  </si>
  <si>
    <t>Prj PRIBOS, Prj  UBCARE</t>
  </si>
  <si>
    <t>Prj Fondazione Sistema Toscana, Prj Paesaggio Toscana, Prj ARTES 4.0, Prj Coopservice – Pentaho; Prj Findomestic; Prj Kimera</t>
  </si>
  <si>
    <t>Prj Porto di Livorno 2000, Prj Coopservice PAM: Incident Problem Management; Prj Regione Marche</t>
  </si>
  <si>
    <t>Prj MEV, Prj Coop Service Penthao, Prj Coop Service PAM, Prj Coop Service Kimera</t>
  </si>
  <si>
    <t>Prj Careggi, Prj Meyer,Prj ASL TO Centro, Prj SIA, Prj Regione Marche, Prj Estar</t>
  </si>
  <si>
    <t>Liferay (architect, Developer e Midleware), Sugrar CRM, RedHAT</t>
  </si>
  <si>
    <t>Liferay (architect, Developer e Midleware), Sugrar CRM</t>
  </si>
  <si>
    <t>Certificazioni Red Hat (Delivery Specialist, Cloud Specialist)</t>
  </si>
  <si>
    <t>CV Extra Red</t>
  </si>
  <si>
    <t>CV Extra Cube</t>
  </si>
  <si>
    <t>Numerosità e valore qualitativo di progetti nell'ultimo triennio. Completamento delle competenza  tra le due aziende del gruppo</t>
  </si>
  <si>
    <t>Partnership aziendali Liferay, RedHAt, InfluDB, IBM</t>
  </si>
  <si>
    <t>Molto ben descritte le idee realizzative per i moduli REL 1 e le ipotesi per obiettivi REL 2</t>
  </si>
  <si>
    <t>Prj Brianza acque, Prj Comune Arezzo, Prj Comune di Roma</t>
  </si>
  <si>
    <t>Prj Fondazione Tumori MI, Prj Latte nelle scuole, Prj IMT Lucca</t>
  </si>
  <si>
    <t>Prj STUDIARE SVILUPPO, Prj Rocca PIETORE, Prj Arti, Prj Enteparco</t>
  </si>
  <si>
    <t>Prj Alti Studi Lucca</t>
  </si>
  <si>
    <t>Prj Brianza acque, Prj Comune di Roma</t>
  </si>
  <si>
    <t>Prj Fondazione Tumori MI, Prj Latte nelle scuole, Prj Musei Roma</t>
  </si>
  <si>
    <t>Molto valorizzata anche la parte di competenze che riguarda le ontologie</t>
  </si>
  <si>
    <t>Ben valorizzata la parte della semantica e delle competenze sulla AI</t>
  </si>
  <si>
    <t>Descritte molto bene le connessioni con il progetto anche per quello che riguarda la REL2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</si>
</sst>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73763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3" fillId="0" borderId="9" xfId="0" applyFont="1" applyBorder="1"/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/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1" fontId="3" fillId="0" borderId="3" xfId="0" applyNumberFormat="1" applyFont="1" applyBorder="1"/>
    <xf numFmtId="1" fontId="3" fillId="0" borderId="0" xfId="0" applyNumberFormat="1" applyFont="1" applyBorder="1"/>
    <xf numFmtId="1" fontId="3" fillId="0" borderId="8" xfId="0" applyNumberFormat="1" applyFont="1" applyBorder="1"/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wrapText="1"/>
    </xf>
    <xf numFmtId="2" fontId="3" fillId="0" borderId="0" xfId="0" applyNumberFormat="1" applyFont="1" applyBorder="1"/>
    <xf numFmtId="2" fontId="4" fillId="7" borderId="1" xfId="0" applyNumberFormat="1" applyFont="1" applyFill="1" applyBorder="1" applyAlignment="1">
      <alignment vertical="center" wrapText="1"/>
    </xf>
    <xf numFmtId="2" fontId="3" fillId="0" borderId="3" xfId="0" applyNumberFormat="1" applyFont="1" applyBorder="1"/>
    <xf numFmtId="2" fontId="3" fillId="0" borderId="8" xfId="0" applyNumberFormat="1" applyFont="1" applyBorder="1"/>
    <xf numFmtId="2" fontId="3" fillId="0" borderId="11" xfId="0" applyNumberFormat="1" applyFont="1" applyBorder="1"/>
    <xf numFmtId="2" fontId="3" fillId="0" borderId="0" xfId="0" applyNumberFormat="1" applyFont="1"/>
    <xf numFmtId="1" fontId="3" fillId="0" borderId="3" xfId="0" applyNumberFormat="1" applyFont="1" applyBorder="1" applyAlignment="1">
      <alignment wrapText="1"/>
    </xf>
    <xf numFmtId="2" fontId="4" fillId="3" borderId="1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top" wrapText="1"/>
    </xf>
    <xf numFmtId="2" fontId="3" fillId="0" borderId="8" xfId="0" applyNumberFormat="1" applyFont="1" applyBorder="1" applyAlignment="1">
      <alignment vertical="top"/>
    </xf>
    <xf numFmtId="1" fontId="3" fillId="0" borderId="8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3" fillId="0" borderId="8" xfId="0" applyNumberFormat="1" applyFont="1" applyBorder="1" applyAlignment="1">
      <alignment horizontal="right" vertical="top"/>
    </xf>
    <xf numFmtId="2" fontId="3" fillId="0" borderId="3" xfId="0" applyNumberFormat="1" applyFont="1" applyBorder="1" applyAlignment="1">
      <alignment vertical="top"/>
    </xf>
    <xf numFmtId="1" fontId="3" fillId="0" borderId="3" xfId="0" applyNumberFormat="1" applyFont="1" applyBorder="1" applyAlignment="1">
      <alignment vertical="top"/>
    </xf>
    <xf numFmtId="2" fontId="3" fillId="0" borderId="0" xfId="0" applyNumberFormat="1" applyFont="1" applyAlignment="1">
      <alignment vertical="top"/>
    </xf>
    <xf numFmtId="1" fontId="3" fillId="0" borderId="3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/>
    </xf>
    <xf numFmtId="2" fontId="3" fillId="0" borderId="11" xfId="0" applyNumberFormat="1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/>
    </xf>
    <xf numFmtId="2" fontId="4" fillId="4" borderId="1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top" wrapText="1"/>
    </xf>
    <xf numFmtId="2" fontId="4" fillId="6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1" fontId="3" fillId="0" borderId="11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/>
    <xf numFmtId="0" fontId="3" fillId="0" borderId="16" xfId="0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3" fillId="0" borderId="16" xfId="0" applyFont="1" applyBorder="1"/>
    <xf numFmtId="1" fontId="3" fillId="0" borderId="16" xfId="0" applyNumberFormat="1" applyFont="1" applyBorder="1" applyAlignment="1">
      <alignment vertical="top"/>
    </xf>
    <xf numFmtId="0" fontId="3" fillId="0" borderId="15" xfId="0" applyFont="1" applyBorder="1"/>
    <xf numFmtId="0" fontId="3" fillId="0" borderId="14" xfId="0" applyFont="1" applyBorder="1"/>
    <xf numFmtId="0" fontId="3" fillId="0" borderId="13" xfId="0" applyFont="1" applyBorder="1"/>
    <xf numFmtId="2" fontId="4" fillId="0" borderId="0" xfId="0" applyNumberFormat="1" applyFont="1"/>
    <xf numFmtId="0" fontId="10" fillId="0" borderId="9" xfId="0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1" fontId="3" fillId="0" borderId="11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7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76"/>
  <sheetViews>
    <sheetView tabSelected="1" workbookViewId="0">
      <selection activeCell="B2" sqref="B2:B5"/>
    </sheetView>
  </sheetViews>
  <sheetFormatPr defaultRowHeight="13" x14ac:dyDescent="0.3"/>
  <cols>
    <col min="1" max="1" width="8.7265625" style="2"/>
    <col min="2" max="2" width="16.54296875" style="1" customWidth="1"/>
    <col min="3" max="4" width="34.90625" style="1" customWidth="1"/>
    <col min="5" max="5" width="8.7265625" style="64" customWidth="1"/>
    <col min="6" max="6" width="20.6328125" style="76" bestFit="1" customWidth="1"/>
    <col min="7" max="7" width="53.7265625" style="79" customWidth="1"/>
    <col min="8" max="16384" width="8.7265625" style="1"/>
  </cols>
  <sheetData>
    <row r="1" spans="1:7" ht="40" customHeight="1" thickBot="1" x14ac:dyDescent="0.35">
      <c r="A1" s="39" t="s">
        <v>22</v>
      </c>
      <c r="B1" s="40" t="s">
        <v>23</v>
      </c>
      <c r="C1" s="40" t="s">
        <v>8</v>
      </c>
      <c r="D1" s="40" t="s">
        <v>24</v>
      </c>
      <c r="E1" s="49" t="s">
        <v>9</v>
      </c>
      <c r="F1" s="40" t="s">
        <v>44</v>
      </c>
      <c r="G1" s="41" t="s">
        <v>45</v>
      </c>
    </row>
    <row r="2" spans="1:7" ht="52.5" x14ac:dyDescent="0.3">
      <c r="A2" s="97" t="s">
        <v>41</v>
      </c>
      <c r="B2" s="99" t="s">
        <v>37</v>
      </c>
      <c r="C2" s="5" t="s">
        <v>4</v>
      </c>
      <c r="D2" s="6" t="s">
        <v>25</v>
      </c>
      <c r="E2" s="62"/>
      <c r="F2" s="65"/>
      <c r="G2" s="78"/>
    </row>
    <row r="3" spans="1:7" ht="94.5" x14ac:dyDescent="0.3">
      <c r="A3" s="97"/>
      <c r="B3" s="100"/>
      <c r="C3" s="3" t="s">
        <v>5</v>
      </c>
      <c r="D3" s="4" t="s">
        <v>26</v>
      </c>
      <c r="E3" s="60">
        <f>1</f>
        <v>1</v>
      </c>
      <c r="F3" s="3" t="s">
        <v>56</v>
      </c>
      <c r="G3" s="78" t="s">
        <v>57</v>
      </c>
    </row>
    <row r="4" spans="1:7" ht="52" x14ac:dyDescent="0.3">
      <c r="A4" s="97"/>
      <c r="B4" s="100"/>
      <c r="C4" s="3" t="s">
        <v>6</v>
      </c>
      <c r="D4" s="4" t="s">
        <v>27</v>
      </c>
      <c r="E4" s="60">
        <f>0.75*2</f>
        <v>1.5</v>
      </c>
      <c r="F4" s="66" t="s">
        <v>47</v>
      </c>
      <c r="G4" s="78" t="s">
        <v>55</v>
      </c>
    </row>
    <row r="5" spans="1:7" ht="84.5" thickBot="1" x14ac:dyDescent="0.35">
      <c r="A5" s="97"/>
      <c r="B5" s="101"/>
      <c r="C5" s="9" t="s">
        <v>7</v>
      </c>
      <c r="D5" s="10" t="s">
        <v>28</v>
      </c>
      <c r="E5" s="58"/>
      <c r="F5" s="67"/>
      <c r="G5" s="80"/>
    </row>
    <row r="6" spans="1:7" ht="52.5" x14ac:dyDescent="0.3">
      <c r="A6" s="97"/>
      <c r="B6" s="102" t="s">
        <v>38</v>
      </c>
      <c r="C6" s="5" t="s">
        <v>4</v>
      </c>
      <c r="D6" s="6" t="s">
        <v>25</v>
      </c>
      <c r="E6" s="62"/>
      <c r="F6" s="65"/>
      <c r="G6" s="78"/>
    </row>
    <row r="7" spans="1:7" ht="94.5" x14ac:dyDescent="0.3">
      <c r="A7" s="97"/>
      <c r="B7" s="100"/>
      <c r="C7" s="3" t="s">
        <v>5</v>
      </c>
      <c r="D7" s="4" t="s">
        <v>26</v>
      </c>
      <c r="E7" s="60">
        <f>1</f>
        <v>1</v>
      </c>
      <c r="F7" s="66" t="s">
        <v>48</v>
      </c>
      <c r="G7" s="78"/>
    </row>
    <row r="8" spans="1:7" ht="42" x14ac:dyDescent="0.3">
      <c r="A8" s="97"/>
      <c r="B8" s="100"/>
      <c r="C8" s="3" t="s">
        <v>6</v>
      </c>
      <c r="D8" s="4" t="s">
        <v>27</v>
      </c>
      <c r="E8" s="60">
        <f>0.75*4</f>
        <v>3</v>
      </c>
      <c r="F8" s="66" t="s">
        <v>49</v>
      </c>
      <c r="G8" s="78" t="s">
        <v>58</v>
      </c>
    </row>
    <row r="9" spans="1:7" ht="84.5" thickBot="1" x14ac:dyDescent="0.35">
      <c r="A9" s="97"/>
      <c r="B9" s="101"/>
      <c r="C9" s="9" t="s">
        <v>7</v>
      </c>
      <c r="D9" s="10" t="s">
        <v>28</v>
      </c>
      <c r="E9" s="58"/>
      <c r="F9" s="67"/>
      <c r="G9" s="80"/>
    </row>
    <row r="10" spans="1:7" ht="35.5" customHeight="1" x14ac:dyDescent="0.3">
      <c r="A10" s="97"/>
      <c r="B10" s="102" t="s">
        <v>39</v>
      </c>
      <c r="C10" s="5" t="s">
        <v>10</v>
      </c>
      <c r="D10" s="6" t="s">
        <v>29</v>
      </c>
      <c r="E10" s="62"/>
      <c r="F10" s="65"/>
      <c r="G10" s="78"/>
    </row>
    <row r="11" spans="1:7" ht="49" customHeight="1" thickBot="1" x14ac:dyDescent="0.35">
      <c r="A11" s="97"/>
      <c r="B11" s="101"/>
      <c r="C11" s="9" t="s">
        <v>11</v>
      </c>
      <c r="D11" s="10" t="s">
        <v>30</v>
      </c>
      <c r="E11" s="58">
        <f>2*1.5+(3*1.5)</f>
        <v>7.5</v>
      </c>
      <c r="F11" s="67" t="s">
        <v>50</v>
      </c>
      <c r="G11" s="80"/>
    </row>
    <row r="12" spans="1:7" ht="39" x14ac:dyDescent="0.3">
      <c r="A12" s="97"/>
      <c r="B12" s="102" t="s">
        <v>31</v>
      </c>
      <c r="C12" s="5" t="s">
        <v>12</v>
      </c>
      <c r="D12" s="12"/>
      <c r="E12" s="62">
        <f>3*1</f>
        <v>3</v>
      </c>
      <c r="F12" s="65" t="s">
        <v>51</v>
      </c>
      <c r="G12" s="78"/>
    </row>
    <row r="13" spans="1:7" ht="155" customHeight="1" thickBot="1" x14ac:dyDescent="0.35">
      <c r="A13" s="97"/>
      <c r="B13" s="101"/>
      <c r="C13" s="9" t="s">
        <v>13</v>
      </c>
      <c r="D13" s="13"/>
      <c r="E13" s="58">
        <v>3</v>
      </c>
      <c r="F13" s="67" t="s">
        <v>91</v>
      </c>
      <c r="G13" s="80"/>
    </row>
    <row r="14" spans="1:7" ht="39" x14ac:dyDescent="0.3">
      <c r="A14" s="97"/>
      <c r="B14" s="102" t="s">
        <v>32</v>
      </c>
      <c r="C14" s="5" t="s">
        <v>12</v>
      </c>
      <c r="D14" s="12"/>
      <c r="E14" s="62">
        <f>3*1</f>
        <v>3</v>
      </c>
      <c r="F14" s="65" t="s">
        <v>54</v>
      </c>
      <c r="G14" s="78"/>
    </row>
    <row r="15" spans="1:7" ht="138" customHeight="1" thickBot="1" x14ac:dyDescent="0.35">
      <c r="A15" s="97"/>
      <c r="B15" s="101"/>
      <c r="C15" s="9" t="s">
        <v>13</v>
      </c>
      <c r="D15" s="13"/>
      <c r="E15" s="58">
        <f>2*1</f>
        <v>2</v>
      </c>
      <c r="F15" s="67" t="s">
        <v>52</v>
      </c>
      <c r="G15" s="78"/>
    </row>
    <row r="16" spans="1:7" ht="39" x14ac:dyDescent="0.3">
      <c r="A16" s="97"/>
      <c r="B16" s="102" t="s">
        <v>33</v>
      </c>
      <c r="C16" s="5" t="s">
        <v>12</v>
      </c>
      <c r="D16" s="12"/>
      <c r="E16" s="62">
        <v>2</v>
      </c>
      <c r="F16" s="65" t="s">
        <v>53</v>
      </c>
      <c r="G16" s="78"/>
    </row>
    <row r="17" spans="1:7" ht="62.5" customHeight="1" thickBot="1" x14ac:dyDescent="0.35">
      <c r="A17" s="97"/>
      <c r="B17" s="101"/>
      <c r="C17" s="9" t="s">
        <v>13</v>
      </c>
      <c r="D17" s="13"/>
      <c r="E17" s="58"/>
      <c r="F17" s="67"/>
      <c r="G17" s="80"/>
    </row>
    <row r="18" spans="1:7" ht="52" customHeight="1" x14ac:dyDescent="0.3">
      <c r="A18" s="97"/>
      <c r="B18" s="102" t="s">
        <v>34</v>
      </c>
      <c r="C18" s="5" t="s">
        <v>15</v>
      </c>
      <c r="D18" s="12"/>
      <c r="E18" s="62">
        <v>1</v>
      </c>
      <c r="F18" s="65"/>
      <c r="G18" s="78"/>
    </row>
    <row r="19" spans="1:7" ht="52" x14ac:dyDescent="0.3">
      <c r="A19" s="97"/>
      <c r="B19" s="99"/>
      <c r="C19" s="3" t="s">
        <v>16</v>
      </c>
      <c r="D19" s="14"/>
      <c r="E19" s="60">
        <v>1</v>
      </c>
      <c r="F19" s="66"/>
      <c r="G19" s="78"/>
    </row>
    <row r="20" spans="1:7" ht="117" customHeight="1" thickBot="1" x14ac:dyDescent="0.35">
      <c r="A20" s="97"/>
      <c r="B20" s="103"/>
      <c r="C20" s="9" t="s">
        <v>14</v>
      </c>
      <c r="D20" s="13"/>
      <c r="E20" s="58">
        <v>3</v>
      </c>
      <c r="F20" s="67"/>
      <c r="G20" s="78"/>
    </row>
    <row r="21" spans="1:7" ht="70" customHeight="1" thickBot="1" x14ac:dyDescent="0.35">
      <c r="A21" s="97"/>
      <c r="B21" s="15" t="s">
        <v>35</v>
      </c>
      <c r="C21" s="16" t="s">
        <v>17</v>
      </c>
      <c r="D21" s="17"/>
      <c r="E21" s="69">
        <v>2</v>
      </c>
      <c r="F21" s="77"/>
      <c r="G21" s="80"/>
    </row>
    <row r="22" spans="1:7" ht="169" x14ac:dyDescent="0.3">
      <c r="A22" s="97"/>
      <c r="B22" s="104" t="s">
        <v>36</v>
      </c>
      <c r="C22" s="5" t="s">
        <v>18</v>
      </c>
      <c r="D22" s="12"/>
      <c r="E22" s="62">
        <v>1.5</v>
      </c>
      <c r="F22" s="65" t="s">
        <v>92</v>
      </c>
      <c r="G22" s="78"/>
    </row>
    <row r="23" spans="1:7" ht="52" x14ac:dyDescent="0.3">
      <c r="A23" s="98"/>
      <c r="B23" s="105"/>
      <c r="C23" s="3" t="s">
        <v>19</v>
      </c>
      <c r="D23" s="14"/>
      <c r="E23" s="60">
        <v>2.5</v>
      </c>
      <c r="F23" s="66" t="s">
        <v>59</v>
      </c>
      <c r="G23" s="78"/>
    </row>
    <row r="24" spans="1:7" ht="39" x14ac:dyDescent="0.3">
      <c r="A24" s="98"/>
      <c r="B24" s="105"/>
      <c r="C24" s="3" t="s">
        <v>20</v>
      </c>
      <c r="D24" s="14"/>
      <c r="E24" s="60">
        <v>2</v>
      </c>
      <c r="F24" s="66" t="s">
        <v>93</v>
      </c>
      <c r="G24" s="78"/>
    </row>
    <row r="25" spans="1:7" ht="39.5" thickBot="1" x14ac:dyDescent="0.35">
      <c r="A25" s="98"/>
      <c r="B25" s="106"/>
      <c r="C25" s="9" t="s">
        <v>21</v>
      </c>
      <c r="D25" s="13"/>
      <c r="E25" s="58">
        <v>0.5</v>
      </c>
      <c r="F25" s="67" t="s">
        <v>60</v>
      </c>
      <c r="G25" s="80"/>
    </row>
    <row r="26" spans="1:7" ht="14.5" x14ac:dyDescent="0.35">
      <c r="A26" s="2" t="s">
        <v>42</v>
      </c>
      <c r="D26"/>
      <c r="E26" s="81">
        <f>SUM(E2:E25)</f>
        <v>40.5</v>
      </c>
    </row>
    <row r="27" spans="1:7" ht="24" customHeight="1" x14ac:dyDescent="0.3">
      <c r="A27" s="1"/>
    </row>
    <row r="28" spans="1:7" x14ac:dyDescent="0.3">
      <c r="A28" s="1"/>
    </row>
    <row r="29" spans="1:7" x14ac:dyDescent="0.3">
      <c r="A29" s="1"/>
    </row>
    <row r="30" spans="1:7" x14ac:dyDescent="0.3">
      <c r="A30" s="1"/>
    </row>
    <row r="31" spans="1:7" x14ac:dyDescent="0.3">
      <c r="A31" s="1"/>
    </row>
    <row r="32" spans="1:7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</sheetData>
  <mergeCells count="9">
    <mergeCell ref="A2:A25"/>
    <mergeCell ref="B2:B5"/>
    <mergeCell ref="B6:B9"/>
    <mergeCell ref="B10:B11"/>
    <mergeCell ref="B12:B13"/>
    <mergeCell ref="B14:B15"/>
    <mergeCell ref="B16:B17"/>
    <mergeCell ref="B18:B20"/>
    <mergeCell ref="B22:B25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76"/>
  <sheetViews>
    <sheetView topLeftCell="C1" workbookViewId="0">
      <selection activeCell="C1" sqref="C1"/>
    </sheetView>
  </sheetViews>
  <sheetFormatPr defaultRowHeight="13" x14ac:dyDescent="0.3"/>
  <cols>
    <col min="1" max="1" width="8.7265625" style="2"/>
    <col min="2" max="2" width="16.54296875" style="1" customWidth="1"/>
    <col min="3" max="4" width="34.90625" style="1" customWidth="1"/>
    <col min="5" max="5" width="8.7265625" style="53"/>
    <col min="6" max="6" width="26.08984375" style="1" customWidth="1"/>
    <col min="7" max="7" width="53.7265625" style="1" customWidth="1"/>
    <col min="8" max="16384" width="8.7265625" style="1"/>
  </cols>
  <sheetData>
    <row r="1" spans="1:7" ht="40" customHeight="1" x14ac:dyDescent="0.3">
      <c r="A1" s="26" t="s">
        <v>22</v>
      </c>
      <c r="B1" s="24" t="s">
        <v>23</v>
      </c>
      <c r="C1" s="23" t="s">
        <v>8</v>
      </c>
      <c r="D1" s="23" t="s">
        <v>24</v>
      </c>
      <c r="E1" s="55" t="s">
        <v>9</v>
      </c>
      <c r="F1" s="46" t="s">
        <v>44</v>
      </c>
      <c r="G1" s="25" t="s">
        <v>46</v>
      </c>
    </row>
    <row r="2" spans="1:7" ht="52.5" x14ac:dyDescent="0.3">
      <c r="A2" s="107" t="s">
        <v>40</v>
      </c>
      <c r="B2" s="99" t="s">
        <v>37</v>
      </c>
      <c r="C2" s="3" t="s">
        <v>4</v>
      </c>
      <c r="D2" s="4" t="s">
        <v>25</v>
      </c>
      <c r="E2" s="48"/>
      <c r="F2" s="43"/>
      <c r="G2" s="85"/>
    </row>
    <row r="3" spans="1:7" ht="94.5" x14ac:dyDescent="0.3">
      <c r="A3" s="107"/>
      <c r="B3" s="100"/>
      <c r="C3" s="3" t="s">
        <v>5</v>
      </c>
      <c r="D3" s="4" t="s">
        <v>26</v>
      </c>
      <c r="E3" s="48"/>
      <c r="F3" s="43"/>
      <c r="G3" s="85"/>
    </row>
    <row r="4" spans="1:7" ht="78" x14ac:dyDescent="0.3">
      <c r="A4" s="107"/>
      <c r="B4" s="100"/>
      <c r="C4" s="3" t="s">
        <v>6</v>
      </c>
      <c r="D4" s="4" t="s">
        <v>27</v>
      </c>
      <c r="E4" s="60">
        <f>3*0.75</f>
        <v>2.25</v>
      </c>
      <c r="F4" s="3" t="s">
        <v>63</v>
      </c>
      <c r="G4" s="78" t="s">
        <v>62</v>
      </c>
    </row>
    <row r="5" spans="1:7" ht="84.5" thickBot="1" x14ac:dyDescent="0.35">
      <c r="A5" s="107"/>
      <c r="B5" s="101"/>
      <c r="C5" s="9" t="s">
        <v>7</v>
      </c>
      <c r="D5" s="10" t="s">
        <v>28</v>
      </c>
      <c r="E5" s="51"/>
      <c r="F5" s="44"/>
      <c r="G5" s="83"/>
    </row>
    <row r="6" spans="1:7" ht="52.5" x14ac:dyDescent="0.3">
      <c r="A6" s="107"/>
      <c r="B6" s="102" t="s">
        <v>38</v>
      </c>
      <c r="C6" s="5" t="s">
        <v>4</v>
      </c>
      <c r="D6" s="6" t="s">
        <v>25</v>
      </c>
      <c r="E6" s="50"/>
      <c r="F6" s="42"/>
      <c r="G6" s="86"/>
    </row>
    <row r="7" spans="1:7" ht="94.5" x14ac:dyDescent="0.3">
      <c r="A7" s="107"/>
      <c r="B7" s="100"/>
      <c r="C7" s="3" t="s">
        <v>5</v>
      </c>
      <c r="D7" s="4" t="s">
        <v>26</v>
      </c>
      <c r="E7" s="48"/>
      <c r="F7" s="43"/>
      <c r="G7" s="85"/>
    </row>
    <row r="8" spans="1:7" ht="143" x14ac:dyDescent="0.3">
      <c r="A8" s="107"/>
      <c r="B8" s="100"/>
      <c r="C8" s="3" t="s">
        <v>6</v>
      </c>
      <c r="D8" s="4" t="s">
        <v>27</v>
      </c>
      <c r="E8" s="60">
        <f>0.5*3</f>
        <v>1.5</v>
      </c>
      <c r="F8" s="3" t="s">
        <v>65</v>
      </c>
      <c r="G8" s="78" t="s">
        <v>64</v>
      </c>
    </row>
    <row r="9" spans="1:7" ht="84.5" thickBot="1" x14ac:dyDescent="0.35">
      <c r="A9" s="107"/>
      <c r="B9" s="101"/>
      <c r="C9" s="9" t="s">
        <v>7</v>
      </c>
      <c r="D9" s="10" t="s">
        <v>28</v>
      </c>
      <c r="E9" s="51"/>
      <c r="F9" s="44"/>
      <c r="G9" s="83"/>
    </row>
    <row r="10" spans="1:7" ht="35.5" customHeight="1" x14ac:dyDescent="0.3">
      <c r="A10" s="107"/>
      <c r="B10" s="102" t="s">
        <v>39</v>
      </c>
      <c r="C10" s="5" t="s">
        <v>10</v>
      </c>
      <c r="D10" s="6" t="s">
        <v>29</v>
      </c>
      <c r="E10" s="50"/>
      <c r="F10" s="42"/>
      <c r="G10" s="86"/>
    </row>
    <row r="11" spans="1:7" ht="49" customHeight="1" thickBot="1" x14ac:dyDescent="0.35">
      <c r="A11" s="107"/>
      <c r="B11" s="101"/>
      <c r="C11" s="9" t="s">
        <v>11</v>
      </c>
      <c r="D11" s="10" t="s">
        <v>30</v>
      </c>
      <c r="E11" s="61">
        <f>1.5*2</f>
        <v>3</v>
      </c>
      <c r="F11" s="3" t="s">
        <v>66</v>
      </c>
      <c r="G11" s="83"/>
    </row>
    <row r="12" spans="1:7" ht="39" x14ac:dyDescent="0.3">
      <c r="A12" s="107"/>
      <c r="B12" s="102" t="s">
        <v>31</v>
      </c>
      <c r="C12" s="5" t="s">
        <v>12</v>
      </c>
      <c r="D12" s="12"/>
      <c r="E12" s="62">
        <v>3</v>
      </c>
      <c r="F12" s="63" t="s">
        <v>67</v>
      </c>
      <c r="G12" s="85"/>
    </row>
    <row r="13" spans="1:7" ht="52.5" thickBot="1" x14ac:dyDescent="0.35">
      <c r="A13" s="107"/>
      <c r="B13" s="101"/>
      <c r="C13" s="9" t="s">
        <v>13</v>
      </c>
      <c r="D13" s="13"/>
      <c r="E13" s="51"/>
      <c r="F13" s="3" t="s">
        <v>68</v>
      </c>
      <c r="G13" s="84"/>
    </row>
    <row r="14" spans="1:7" ht="39" x14ac:dyDescent="0.3">
      <c r="A14" s="107"/>
      <c r="B14" s="102" t="s">
        <v>32</v>
      </c>
      <c r="C14" s="5" t="s">
        <v>12</v>
      </c>
      <c r="D14" s="12"/>
      <c r="E14" s="64">
        <f>3</f>
        <v>3</v>
      </c>
      <c r="F14" s="63" t="s">
        <v>61</v>
      </c>
      <c r="G14" s="85"/>
    </row>
    <row r="15" spans="1:7" ht="39.5" thickBot="1" x14ac:dyDescent="0.35">
      <c r="A15" s="107"/>
      <c r="B15" s="101"/>
      <c r="C15" s="9" t="s">
        <v>13</v>
      </c>
      <c r="D15" s="13"/>
      <c r="E15" s="58">
        <v>1.5</v>
      </c>
      <c r="F15" s="59" t="s">
        <v>69</v>
      </c>
      <c r="G15" s="83"/>
    </row>
    <row r="16" spans="1:7" ht="39" x14ac:dyDescent="0.3">
      <c r="A16" s="107"/>
      <c r="B16" s="102" t="s">
        <v>33</v>
      </c>
      <c r="C16" s="5" t="s">
        <v>12</v>
      </c>
      <c r="D16" s="12"/>
      <c r="E16" s="62">
        <v>1</v>
      </c>
      <c r="F16" s="42"/>
      <c r="G16" s="86"/>
    </row>
    <row r="17" spans="1:7" ht="62.5" customHeight="1" thickBot="1" x14ac:dyDescent="0.35">
      <c r="A17" s="107"/>
      <c r="B17" s="101"/>
      <c r="C17" s="9" t="s">
        <v>13</v>
      </c>
      <c r="D17" s="13"/>
      <c r="E17" s="51">
        <v>1</v>
      </c>
      <c r="F17" s="82"/>
      <c r="G17" s="83"/>
    </row>
    <row r="18" spans="1:7" ht="52" customHeight="1" x14ac:dyDescent="0.3">
      <c r="A18" s="107"/>
      <c r="B18" s="102" t="s">
        <v>34</v>
      </c>
      <c r="C18" s="5" t="s">
        <v>15</v>
      </c>
      <c r="D18" s="12"/>
      <c r="E18" s="50"/>
      <c r="F18" s="42"/>
      <c r="G18" s="85"/>
    </row>
    <row r="19" spans="1:7" ht="52" x14ac:dyDescent="0.3">
      <c r="A19" s="107"/>
      <c r="B19" s="99"/>
      <c r="C19" s="3" t="s">
        <v>16</v>
      </c>
      <c r="D19" s="14"/>
      <c r="E19" s="48"/>
      <c r="F19" s="43"/>
      <c r="G19" s="85"/>
    </row>
    <row r="20" spans="1:7" ht="117" customHeight="1" thickBot="1" x14ac:dyDescent="0.35">
      <c r="A20" s="107"/>
      <c r="B20" s="103"/>
      <c r="C20" s="9" t="s">
        <v>14</v>
      </c>
      <c r="D20" s="13"/>
      <c r="E20" s="61">
        <v>1.5</v>
      </c>
      <c r="F20" s="44"/>
      <c r="G20" s="83"/>
    </row>
    <row r="21" spans="1:7" ht="74.5" customHeight="1" thickBot="1" x14ac:dyDescent="0.35">
      <c r="A21" s="107"/>
      <c r="B21" s="15" t="s">
        <v>35</v>
      </c>
      <c r="C21" s="16" t="s">
        <v>17</v>
      </c>
      <c r="D21" s="17"/>
      <c r="E21" s="52"/>
      <c r="F21" s="59" t="s">
        <v>70</v>
      </c>
      <c r="G21" s="87"/>
    </row>
    <row r="22" spans="1:7" ht="143" x14ac:dyDescent="0.3">
      <c r="A22" s="107"/>
      <c r="B22" s="104" t="s">
        <v>36</v>
      </c>
      <c r="C22" s="5" t="s">
        <v>18</v>
      </c>
      <c r="D22" s="12"/>
      <c r="E22" s="62">
        <v>1</v>
      </c>
      <c r="F22" s="65" t="s">
        <v>94</v>
      </c>
      <c r="G22" s="86"/>
    </row>
    <row r="23" spans="1:7" ht="52" x14ac:dyDescent="0.3">
      <c r="A23" s="108"/>
      <c r="B23" s="105"/>
      <c r="C23" s="3" t="s">
        <v>19</v>
      </c>
      <c r="D23" s="14"/>
      <c r="E23" s="60">
        <v>2.5</v>
      </c>
      <c r="F23" s="66" t="s">
        <v>95</v>
      </c>
      <c r="G23" s="85"/>
    </row>
    <row r="24" spans="1:7" ht="26" x14ac:dyDescent="0.3">
      <c r="A24" s="108"/>
      <c r="B24" s="105"/>
      <c r="C24" s="3" t="s">
        <v>20</v>
      </c>
      <c r="D24" s="14"/>
      <c r="E24" s="48">
        <v>2</v>
      </c>
      <c r="F24" s="47" t="s">
        <v>71</v>
      </c>
      <c r="G24" s="85"/>
    </row>
    <row r="25" spans="1:7" ht="39.5" thickBot="1" x14ac:dyDescent="0.35">
      <c r="A25" s="108"/>
      <c r="B25" s="106"/>
      <c r="C25" s="9" t="s">
        <v>21</v>
      </c>
      <c r="D25" s="13"/>
      <c r="E25" s="58">
        <v>0.5</v>
      </c>
      <c r="F25" s="67" t="s">
        <v>72</v>
      </c>
      <c r="G25" s="83"/>
    </row>
    <row r="26" spans="1:7" ht="14.5" x14ac:dyDescent="0.35">
      <c r="A26" s="2" t="s">
        <v>42</v>
      </c>
      <c r="D26"/>
      <c r="E26" s="88">
        <f>SUM(E2:E25)</f>
        <v>23.75</v>
      </c>
    </row>
    <row r="27" spans="1:7" ht="24" customHeight="1" x14ac:dyDescent="0.3">
      <c r="A27" s="1"/>
    </row>
    <row r="28" spans="1:7" x14ac:dyDescent="0.3">
      <c r="A28" s="1"/>
    </row>
    <row r="29" spans="1:7" x14ac:dyDescent="0.3">
      <c r="A29" s="1"/>
    </row>
    <row r="30" spans="1:7" x14ac:dyDescent="0.3">
      <c r="A30" s="1"/>
    </row>
    <row r="31" spans="1:7" x14ac:dyDescent="0.3">
      <c r="A31" s="1"/>
    </row>
    <row r="32" spans="1:7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</sheetData>
  <mergeCells count="9">
    <mergeCell ref="A2:A25"/>
    <mergeCell ref="B2:B5"/>
    <mergeCell ref="B6:B9"/>
    <mergeCell ref="B10:B11"/>
    <mergeCell ref="B12:B13"/>
    <mergeCell ref="B14:B15"/>
    <mergeCell ref="B16:B17"/>
    <mergeCell ref="B18:B20"/>
    <mergeCell ref="B22:B25"/>
  </mergeCells>
  <pageMargins left="0.7" right="0.7" top="0.75" bottom="0.75" header="0.3" footer="0.3"/>
  <pageSetup paperSize="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76"/>
  <sheetViews>
    <sheetView workbookViewId="0"/>
  </sheetViews>
  <sheetFormatPr defaultRowHeight="13" x14ac:dyDescent="0.3"/>
  <cols>
    <col min="1" max="1" width="8.7265625" style="2"/>
    <col min="2" max="2" width="16.54296875" style="1" customWidth="1"/>
    <col min="3" max="4" width="34.90625" style="1" customWidth="1"/>
    <col min="5" max="5" width="8.7265625" style="53"/>
    <col min="6" max="6" width="16.36328125" style="1" customWidth="1"/>
    <col min="7" max="7" width="45.6328125" style="1" customWidth="1"/>
    <col min="8" max="16384" width="8.7265625" style="1"/>
  </cols>
  <sheetData>
    <row r="1" spans="1:7" ht="40" customHeight="1" x14ac:dyDescent="0.3">
      <c r="A1" s="21" t="s">
        <v>22</v>
      </c>
      <c r="B1" s="27" t="s">
        <v>23</v>
      </c>
      <c r="C1" s="28" t="s">
        <v>8</v>
      </c>
      <c r="D1" s="28" t="s">
        <v>24</v>
      </c>
      <c r="E1" s="56" t="s">
        <v>9</v>
      </c>
      <c r="F1" s="45" t="s">
        <v>44</v>
      </c>
      <c r="G1" s="29" t="s">
        <v>46</v>
      </c>
    </row>
    <row r="2" spans="1:7" ht="52.5" x14ac:dyDescent="0.3">
      <c r="A2" s="109" t="s">
        <v>3</v>
      </c>
      <c r="B2" s="99" t="s">
        <v>37</v>
      </c>
      <c r="C2" s="3" t="s">
        <v>4</v>
      </c>
      <c r="D2" s="4" t="s">
        <v>25</v>
      </c>
      <c r="E2" s="60">
        <v>2</v>
      </c>
      <c r="F2" s="66" t="s">
        <v>73</v>
      </c>
      <c r="G2" s="8"/>
    </row>
    <row r="3" spans="1:7" ht="94.5" x14ac:dyDescent="0.3">
      <c r="A3" s="109"/>
      <c r="B3" s="100"/>
      <c r="C3" s="3" t="s">
        <v>5</v>
      </c>
      <c r="D3" s="4" t="s">
        <v>26</v>
      </c>
      <c r="E3" s="60">
        <v>1</v>
      </c>
      <c r="F3" s="66" t="s">
        <v>74</v>
      </c>
      <c r="G3" s="8"/>
    </row>
    <row r="4" spans="1:7" ht="104" x14ac:dyDescent="0.3">
      <c r="A4" s="109"/>
      <c r="B4" s="100"/>
      <c r="C4" s="3" t="s">
        <v>6</v>
      </c>
      <c r="D4" s="4" t="s">
        <v>27</v>
      </c>
      <c r="E4" s="60">
        <f>1+1+0.75</f>
        <v>2.75</v>
      </c>
      <c r="F4" s="47" t="s">
        <v>75</v>
      </c>
      <c r="G4" s="8"/>
    </row>
    <row r="5" spans="1:7" ht="84.5" thickBot="1" x14ac:dyDescent="0.35">
      <c r="A5" s="109"/>
      <c r="B5" s="101"/>
      <c r="C5" s="9" t="s">
        <v>7</v>
      </c>
      <c r="D5" s="10" t="s">
        <v>28</v>
      </c>
      <c r="E5" s="58">
        <f>2.25</f>
        <v>2.25</v>
      </c>
      <c r="F5" s="67" t="s">
        <v>77</v>
      </c>
      <c r="G5" s="89"/>
    </row>
    <row r="6" spans="1:7" ht="52.5" x14ac:dyDescent="0.3">
      <c r="A6" s="109"/>
      <c r="B6" s="102" t="s">
        <v>38</v>
      </c>
      <c r="C6" s="5" t="s">
        <v>4</v>
      </c>
      <c r="D6" s="6" t="s">
        <v>25</v>
      </c>
      <c r="E6" s="50"/>
      <c r="F6" s="54"/>
      <c r="G6" s="7"/>
    </row>
    <row r="7" spans="1:7" ht="94.5" x14ac:dyDescent="0.3">
      <c r="A7" s="109"/>
      <c r="B7" s="100"/>
      <c r="C7" s="3" t="s">
        <v>5</v>
      </c>
      <c r="D7" s="4" t="s">
        <v>26</v>
      </c>
      <c r="E7" s="60">
        <v>8</v>
      </c>
      <c r="F7" s="66" t="s">
        <v>76</v>
      </c>
      <c r="G7" s="68" t="s">
        <v>96</v>
      </c>
    </row>
    <row r="8" spans="1:7" ht="42" x14ac:dyDescent="0.3">
      <c r="A8" s="109"/>
      <c r="B8" s="100"/>
      <c r="C8" s="3" t="s">
        <v>6</v>
      </c>
      <c r="D8" s="4" t="s">
        <v>27</v>
      </c>
      <c r="E8" s="48"/>
      <c r="F8" s="43"/>
      <c r="G8" s="8"/>
    </row>
    <row r="9" spans="1:7" ht="84.5" thickBot="1" x14ac:dyDescent="0.35">
      <c r="A9" s="109"/>
      <c r="B9" s="101"/>
      <c r="C9" s="9" t="s">
        <v>7</v>
      </c>
      <c r="D9" s="10" t="s">
        <v>28</v>
      </c>
      <c r="E9" s="51"/>
      <c r="F9" s="43"/>
      <c r="G9" s="8"/>
    </row>
    <row r="10" spans="1:7" ht="58.5" customHeight="1" x14ac:dyDescent="0.3">
      <c r="A10" s="109"/>
      <c r="B10" s="102" t="s">
        <v>39</v>
      </c>
      <c r="C10" s="5" t="s">
        <v>10</v>
      </c>
      <c r="D10" s="6" t="s">
        <v>29</v>
      </c>
      <c r="E10" s="62">
        <f>2*3</f>
        <v>6</v>
      </c>
      <c r="F10" s="5" t="s">
        <v>97</v>
      </c>
      <c r="G10" s="91"/>
    </row>
    <row r="11" spans="1:7" ht="42.5" thickBot="1" x14ac:dyDescent="0.35">
      <c r="A11" s="109"/>
      <c r="B11" s="101"/>
      <c r="C11" s="9" t="s">
        <v>11</v>
      </c>
      <c r="D11" s="10" t="s">
        <v>30</v>
      </c>
      <c r="E11" s="58">
        <f>1*1.5</f>
        <v>1.5</v>
      </c>
      <c r="F11" s="66" t="s">
        <v>98</v>
      </c>
      <c r="G11" s="90"/>
    </row>
    <row r="12" spans="1:7" ht="39" x14ac:dyDescent="0.3">
      <c r="A12" s="109"/>
      <c r="B12" s="102" t="s">
        <v>31</v>
      </c>
      <c r="C12" s="5" t="s">
        <v>12</v>
      </c>
      <c r="D12" s="12"/>
      <c r="E12" s="62">
        <v>2</v>
      </c>
      <c r="F12" s="42"/>
      <c r="G12" s="7"/>
    </row>
    <row r="13" spans="1:7" ht="155" customHeight="1" thickBot="1" x14ac:dyDescent="0.35">
      <c r="A13" s="109"/>
      <c r="B13" s="101"/>
      <c r="C13" s="9" t="s">
        <v>13</v>
      </c>
      <c r="D13" s="13"/>
      <c r="E13" s="58">
        <v>1.5</v>
      </c>
      <c r="F13" s="44"/>
      <c r="G13" s="11"/>
    </row>
    <row r="14" spans="1:7" ht="39" x14ac:dyDescent="0.3">
      <c r="A14" s="109"/>
      <c r="B14" s="102" t="s">
        <v>32</v>
      </c>
      <c r="C14" s="5" t="s">
        <v>12</v>
      </c>
      <c r="D14" s="12"/>
      <c r="E14" s="62">
        <v>3</v>
      </c>
      <c r="F14" s="42"/>
      <c r="G14" s="7"/>
    </row>
    <row r="15" spans="1:7" ht="138" customHeight="1" thickBot="1" x14ac:dyDescent="0.35">
      <c r="A15" s="109"/>
      <c r="B15" s="101"/>
      <c r="C15" s="9" t="s">
        <v>13</v>
      </c>
      <c r="D15" s="13"/>
      <c r="E15" s="58">
        <v>3</v>
      </c>
      <c r="F15" s="44"/>
      <c r="G15" s="11"/>
    </row>
    <row r="16" spans="1:7" ht="39" x14ac:dyDescent="0.3">
      <c r="A16" s="109"/>
      <c r="B16" s="102" t="s">
        <v>33</v>
      </c>
      <c r="C16" s="5" t="s">
        <v>12</v>
      </c>
      <c r="D16" s="12"/>
      <c r="E16" s="62">
        <v>1.5</v>
      </c>
      <c r="F16" s="42"/>
      <c r="G16" s="7"/>
    </row>
    <row r="17" spans="1:7" ht="62.5" customHeight="1" thickBot="1" x14ac:dyDescent="0.35">
      <c r="A17" s="109"/>
      <c r="B17" s="101"/>
      <c r="C17" s="9" t="s">
        <v>13</v>
      </c>
      <c r="D17" s="13"/>
      <c r="E17" s="51"/>
      <c r="F17" s="44"/>
      <c r="G17" s="11"/>
    </row>
    <row r="18" spans="1:7" ht="52" customHeight="1" x14ac:dyDescent="0.3">
      <c r="A18" s="109"/>
      <c r="B18" s="102" t="s">
        <v>34</v>
      </c>
      <c r="C18" s="5" t="s">
        <v>15</v>
      </c>
      <c r="D18" s="12"/>
      <c r="E18" s="62">
        <v>1</v>
      </c>
      <c r="F18" s="42"/>
      <c r="G18" s="7"/>
    </row>
    <row r="19" spans="1:7" ht="52" x14ac:dyDescent="0.3">
      <c r="A19" s="109"/>
      <c r="B19" s="99"/>
      <c r="C19" s="3" t="s">
        <v>16</v>
      </c>
      <c r="D19" s="14"/>
      <c r="E19" s="60">
        <v>1</v>
      </c>
      <c r="F19" s="43"/>
      <c r="G19" s="8"/>
    </row>
    <row r="20" spans="1:7" ht="117" customHeight="1" thickBot="1" x14ac:dyDescent="0.35">
      <c r="A20" s="109"/>
      <c r="B20" s="103"/>
      <c r="C20" s="9" t="s">
        <v>14</v>
      </c>
      <c r="D20" s="13"/>
      <c r="E20" s="58">
        <v>3</v>
      </c>
      <c r="F20" s="44"/>
      <c r="G20" s="11"/>
    </row>
    <row r="21" spans="1:7" ht="73.5" thickBot="1" x14ac:dyDescent="0.35">
      <c r="A21" s="109"/>
      <c r="B21" s="15" t="s">
        <v>35</v>
      </c>
      <c r="C21" s="16" t="s">
        <v>17</v>
      </c>
      <c r="D21" s="17"/>
      <c r="E21" s="69">
        <v>2</v>
      </c>
      <c r="F21" s="92" t="s">
        <v>99</v>
      </c>
      <c r="G21" s="18"/>
    </row>
    <row r="22" spans="1:7" ht="52" x14ac:dyDescent="0.3">
      <c r="A22" s="109"/>
      <c r="B22" s="104" t="s">
        <v>36</v>
      </c>
      <c r="C22" s="5" t="s">
        <v>18</v>
      </c>
      <c r="D22" s="12"/>
      <c r="E22" s="62">
        <v>2.5</v>
      </c>
      <c r="F22" s="66" t="s">
        <v>100</v>
      </c>
      <c r="G22" s="7"/>
    </row>
    <row r="23" spans="1:7" ht="117" x14ac:dyDescent="0.3">
      <c r="A23" s="110"/>
      <c r="B23" s="105"/>
      <c r="C23" s="3" t="s">
        <v>19</v>
      </c>
      <c r="D23" s="14"/>
      <c r="E23" s="60">
        <v>1.5</v>
      </c>
      <c r="F23" s="66" t="s">
        <v>101</v>
      </c>
      <c r="G23" s="8"/>
    </row>
    <row r="24" spans="1:7" ht="26" x14ac:dyDescent="0.3">
      <c r="A24" s="110"/>
      <c r="B24" s="105"/>
      <c r="C24" s="3" t="s">
        <v>20</v>
      </c>
      <c r="D24" s="14"/>
      <c r="E24" s="60">
        <v>2.5</v>
      </c>
      <c r="F24" s="43"/>
      <c r="G24" s="8"/>
    </row>
    <row r="25" spans="1:7" ht="39.5" thickBot="1" x14ac:dyDescent="0.35">
      <c r="A25" s="110"/>
      <c r="B25" s="106"/>
      <c r="C25" s="9" t="s">
        <v>21</v>
      </c>
      <c r="D25" s="13"/>
      <c r="E25" s="58">
        <v>1.5</v>
      </c>
      <c r="F25" s="44"/>
      <c r="G25" s="11"/>
    </row>
    <row r="26" spans="1:7" ht="14.5" x14ac:dyDescent="0.35">
      <c r="A26" s="2" t="s">
        <v>42</v>
      </c>
      <c r="D26"/>
      <c r="E26" s="88">
        <f>SUM(E2:E25)</f>
        <v>49.5</v>
      </c>
    </row>
    <row r="27" spans="1:7" ht="24" customHeight="1" x14ac:dyDescent="0.3">
      <c r="A27" s="1"/>
    </row>
    <row r="28" spans="1:7" x14ac:dyDescent="0.3">
      <c r="A28" s="1"/>
    </row>
    <row r="29" spans="1:7" x14ac:dyDescent="0.3">
      <c r="A29" s="1"/>
    </row>
    <row r="30" spans="1:7" x14ac:dyDescent="0.3">
      <c r="A30" s="1"/>
    </row>
    <row r="31" spans="1:7" x14ac:dyDescent="0.3">
      <c r="A31" s="1"/>
    </row>
    <row r="32" spans="1:7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</sheetData>
  <mergeCells count="9">
    <mergeCell ref="B16:B17"/>
    <mergeCell ref="B18:B20"/>
    <mergeCell ref="B22:B25"/>
    <mergeCell ref="A2:A25"/>
    <mergeCell ref="B2:B5"/>
    <mergeCell ref="B6:B9"/>
    <mergeCell ref="B10:B11"/>
    <mergeCell ref="B12:B13"/>
    <mergeCell ref="B14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76"/>
  <sheetViews>
    <sheetView topLeftCell="B1" workbookViewId="0">
      <selection activeCell="B1" sqref="B1"/>
    </sheetView>
  </sheetViews>
  <sheetFormatPr defaultRowHeight="13" x14ac:dyDescent="0.3"/>
  <cols>
    <col min="1" max="1" width="8.7265625" style="2"/>
    <col min="2" max="2" width="16.54296875" style="1" customWidth="1"/>
    <col min="3" max="4" width="34.90625" style="1" customWidth="1"/>
    <col min="5" max="5" width="8.7265625" style="53"/>
    <col min="6" max="6" width="18.36328125" style="1" customWidth="1"/>
    <col min="7" max="7" width="53.7265625" style="1" customWidth="1"/>
    <col min="8" max="16384" width="8.7265625" style="1"/>
  </cols>
  <sheetData>
    <row r="1" spans="1:7" ht="40" customHeight="1" x14ac:dyDescent="0.3">
      <c r="A1" s="20" t="s">
        <v>22</v>
      </c>
      <c r="B1" s="30" t="s">
        <v>23</v>
      </c>
      <c r="C1" s="31" t="s">
        <v>8</v>
      </c>
      <c r="D1" s="31" t="s">
        <v>24</v>
      </c>
      <c r="E1" s="72" t="s">
        <v>9</v>
      </c>
      <c r="F1" s="30" t="s">
        <v>44</v>
      </c>
      <c r="G1" s="32" t="s">
        <v>45</v>
      </c>
    </row>
    <row r="2" spans="1:7" ht="78" x14ac:dyDescent="0.3">
      <c r="A2" s="111" t="s">
        <v>2</v>
      </c>
      <c r="B2" s="99" t="s">
        <v>37</v>
      </c>
      <c r="C2" s="3" t="s">
        <v>4</v>
      </c>
      <c r="D2" s="4" t="s">
        <v>25</v>
      </c>
      <c r="E2" s="60">
        <f>1+1+0.5</f>
        <v>2.5</v>
      </c>
      <c r="F2" s="66" t="s">
        <v>104</v>
      </c>
      <c r="G2" s="8"/>
    </row>
    <row r="3" spans="1:7" ht="94.5" x14ac:dyDescent="0.3">
      <c r="A3" s="111"/>
      <c r="B3" s="100"/>
      <c r="C3" s="3" t="s">
        <v>5</v>
      </c>
      <c r="D3" s="4" t="s">
        <v>26</v>
      </c>
      <c r="E3" s="60">
        <v>3</v>
      </c>
      <c r="F3" s="71" t="s">
        <v>85</v>
      </c>
      <c r="G3" s="8"/>
    </row>
    <row r="4" spans="1:7" ht="42" x14ac:dyDescent="0.3">
      <c r="A4" s="111"/>
      <c r="B4" s="100"/>
      <c r="C4" s="3" t="s">
        <v>6</v>
      </c>
      <c r="D4" s="4" t="s">
        <v>27</v>
      </c>
      <c r="E4" s="60">
        <v>1.5</v>
      </c>
      <c r="F4" s="71" t="s">
        <v>84</v>
      </c>
      <c r="G4" s="8"/>
    </row>
    <row r="5" spans="1:7" ht="84.5" thickBot="1" x14ac:dyDescent="0.35">
      <c r="A5" s="111"/>
      <c r="B5" s="101"/>
      <c r="C5" s="9" t="s">
        <v>7</v>
      </c>
      <c r="D5" s="10" t="s">
        <v>28</v>
      </c>
      <c r="E5" s="51"/>
      <c r="F5" s="44"/>
      <c r="G5" s="11"/>
    </row>
    <row r="6" spans="1:7" ht="52.5" x14ac:dyDescent="0.3">
      <c r="A6" s="111"/>
      <c r="B6" s="102" t="s">
        <v>38</v>
      </c>
      <c r="C6" s="5" t="s">
        <v>4</v>
      </c>
      <c r="D6" s="6" t="s">
        <v>25</v>
      </c>
      <c r="E6" s="62">
        <v>2</v>
      </c>
      <c r="F6" s="63" t="s">
        <v>88</v>
      </c>
      <c r="G6" s="7"/>
    </row>
    <row r="7" spans="1:7" ht="94.5" x14ac:dyDescent="0.3">
      <c r="A7" s="111"/>
      <c r="B7" s="100"/>
      <c r="C7" s="3" t="s">
        <v>5</v>
      </c>
      <c r="D7" s="4" t="s">
        <v>26</v>
      </c>
      <c r="E7" s="60">
        <v>3</v>
      </c>
      <c r="F7" s="71" t="s">
        <v>85</v>
      </c>
      <c r="G7" s="8"/>
    </row>
    <row r="8" spans="1:7" ht="42" x14ac:dyDescent="0.3">
      <c r="A8" s="111"/>
      <c r="B8" s="100"/>
      <c r="C8" s="3" t="s">
        <v>6</v>
      </c>
      <c r="D8" s="4" t="s">
        <v>27</v>
      </c>
      <c r="E8" s="60">
        <f>1.5+0.75</f>
        <v>2.25</v>
      </c>
      <c r="F8" s="66" t="s">
        <v>87</v>
      </c>
      <c r="G8" s="8"/>
    </row>
    <row r="9" spans="1:7" ht="84.5" thickBot="1" x14ac:dyDescent="0.35">
      <c r="A9" s="111"/>
      <c r="B9" s="101"/>
      <c r="C9" s="9" t="s">
        <v>7</v>
      </c>
      <c r="D9" s="10" t="s">
        <v>28</v>
      </c>
      <c r="E9" s="51"/>
      <c r="F9" s="44"/>
      <c r="G9" s="11"/>
    </row>
    <row r="10" spans="1:7" ht="52" x14ac:dyDescent="0.3">
      <c r="A10" s="111"/>
      <c r="B10" s="102" t="s">
        <v>39</v>
      </c>
      <c r="C10" s="5" t="s">
        <v>10</v>
      </c>
      <c r="D10" s="6" t="s">
        <v>29</v>
      </c>
      <c r="E10" s="62">
        <f>2*3</f>
        <v>6</v>
      </c>
      <c r="F10" s="66" t="s">
        <v>105</v>
      </c>
      <c r="G10" s="7"/>
    </row>
    <row r="11" spans="1:7" ht="49" customHeight="1" thickBot="1" x14ac:dyDescent="0.35">
      <c r="A11" s="111"/>
      <c r="B11" s="101"/>
      <c r="C11" s="9" t="s">
        <v>11</v>
      </c>
      <c r="D11" s="10" t="s">
        <v>30</v>
      </c>
      <c r="E11" s="51"/>
      <c r="F11" s="44"/>
      <c r="G11" s="11"/>
    </row>
    <row r="12" spans="1:7" ht="91" x14ac:dyDescent="0.3">
      <c r="A12" s="111"/>
      <c r="B12" s="102" t="s">
        <v>31</v>
      </c>
      <c r="C12" s="5" t="s">
        <v>12</v>
      </c>
      <c r="D12" s="12"/>
      <c r="E12" s="62">
        <v>3</v>
      </c>
      <c r="F12" s="66" t="s">
        <v>102</v>
      </c>
      <c r="G12" s="7"/>
    </row>
    <row r="13" spans="1:7" ht="155" customHeight="1" thickBot="1" x14ac:dyDescent="0.35">
      <c r="A13" s="111"/>
      <c r="B13" s="101"/>
      <c r="C13" s="9" t="s">
        <v>13</v>
      </c>
      <c r="D13" s="13"/>
      <c r="E13" s="58">
        <v>3</v>
      </c>
      <c r="F13" s="67" t="s">
        <v>83</v>
      </c>
      <c r="G13" s="70"/>
    </row>
    <row r="14" spans="1:7" ht="91" x14ac:dyDescent="0.3">
      <c r="A14" s="111"/>
      <c r="B14" s="102" t="s">
        <v>32</v>
      </c>
      <c r="C14" s="5" t="s">
        <v>12</v>
      </c>
      <c r="D14" s="12"/>
      <c r="E14" s="62">
        <v>3</v>
      </c>
      <c r="F14" s="66" t="s">
        <v>86</v>
      </c>
      <c r="G14" s="7"/>
    </row>
    <row r="15" spans="1:7" ht="138" customHeight="1" thickBot="1" x14ac:dyDescent="0.35">
      <c r="A15" s="111"/>
      <c r="B15" s="101"/>
      <c r="C15" s="9" t="s">
        <v>13</v>
      </c>
      <c r="D15" s="13"/>
      <c r="E15" s="58">
        <v>1.5</v>
      </c>
      <c r="F15" s="66" t="s">
        <v>82</v>
      </c>
      <c r="G15" s="11"/>
    </row>
    <row r="16" spans="1:7" ht="39" x14ac:dyDescent="0.3">
      <c r="A16" s="111"/>
      <c r="B16" s="102" t="s">
        <v>33</v>
      </c>
      <c r="C16" s="5" t="s">
        <v>12</v>
      </c>
      <c r="D16" s="12"/>
      <c r="E16" s="50">
        <v>2</v>
      </c>
      <c r="F16" s="42"/>
      <c r="G16" s="7"/>
    </row>
    <row r="17" spans="1:7" ht="65.5" thickBot="1" x14ac:dyDescent="0.35">
      <c r="A17" s="111"/>
      <c r="B17" s="101"/>
      <c r="C17" s="9" t="s">
        <v>13</v>
      </c>
      <c r="D17" s="13"/>
      <c r="E17" s="51">
        <v>1.5</v>
      </c>
      <c r="F17" s="67" t="s">
        <v>81</v>
      </c>
      <c r="G17" s="11"/>
    </row>
    <row r="18" spans="1:7" ht="52" customHeight="1" x14ac:dyDescent="0.3">
      <c r="A18" s="111"/>
      <c r="B18" s="102" t="s">
        <v>34</v>
      </c>
      <c r="C18" s="5" t="s">
        <v>15</v>
      </c>
      <c r="D18" s="12"/>
      <c r="E18" s="62">
        <v>1</v>
      </c>
      <c r="F18" s="66" t="s">
        <v>80</v>
      </c>
    </row>
    <row r="19" spans="1:7" ht="52" x14ac:dyDescent="0.3">
      <c r="A19" s="111"/>
      <c r="B19" s="99"/>
      <c r="C19" s="3" t="s">
        <v>16</v>
      </c>
      <c r="D19" s="14"/>
      <c r="E19" s="60">
        <v>1</v>
      </c>
      <c r="F19" s="66" t="s">
        <v>79</v>
      </c>
      <c r="G19" s="8"/>
    </row>
    <row r="20" spans="1:7" ht="117" customHeight="1" thickBot="1" x14ac:dyDescent="0.35">
      <c r="A20" s="111"/>
      <c r="B20" s="103"/>
      <c r="C20" s="9" t="s">
        <v>14</v>
      </c>
      <c r="D20" s="13"/>
      <c r="E20" s="58">
        <v>3</v>
      </c>
      <c r="F20" s="67" t="s">
        <v>86</v>
      </c>
      <c r="G20" s="11"/>
    </row>
    <row r="21" spans="1:7" ht="73.5" thickBot="1" x14ac:dyDescent="0.35">
      <c r="A21" s="111"/>
      <c r="B21" s="15" t="s">
        <v>35</v>
      </c>
      <c r="C21" s="16" t="s">
        <v>17</v>
      </c>
      <c r="D21" s="17"/>
      <c r="E21" s="52"/>
      <c r="F21" s="66" t="s">
        <v>78</v>
      </c>
      <c r="G21" s="18"/>
    </row>
    <row r="22" spans="1:7" ht="52" x14ac:dyDescent="0.3">
      <c r="A22" s="111"/>
      <c r="B22" s="104" t="s">
        <v>36</v>
      </c>
      <c r="C22" s="5" t="s">
        <v>18</v>
      </c>
      <c r="D22" s="12"/>
      <c r="E22" s="62">
        <f>3.5</f>
        <v>3.5</v>
      </c>
      <c r="F22" s="42"/>
      <c r="G22" s="7"/>
    </row>
    <row r="23" spans="1:7" ht="52" x14ac:dyDescent="0.3">
      <c r="A23" s="112"/>
      <c r="B23" s="105"/>
      <c r="C23" s="3" t="s">
        <v>19</v>
      </c>
      <c r="D23" s="14"/>
      <c r="E23" s="60">
        <f>5</f>
        <v>5</v>
      </c>
      <c r="F23" s="66" t="s">
        <v>103</v>
      </c>
      <c r="G23" s="8"/>
    </row>
    <row r="24" spans="1:7" ht="26" x14ac:dyDescent="0.3">
      <c r="A24" s="112"/>
      <c r="B24" s="105"/>
      <c r="C24" s="3" t="s">
        <v>20</v>
      </c>
      <c r="D24" s="14"/>
      <c r="E24" s="60">
        <v>3</v>
      </c>
      <c r="F24" s="43"/>
      <c r="G24" s="8"/>
    </row>
    <row r="25" spans="1:7" ht="39.5" thickBot="1" x14ac:dyDescent="0.35">
      <c r="A25" s="112"/>
      <c r="B25" s="106"/>
      <c r="C25" s="9" t="s">
        <v>21</v>
      </c>
      <c r="D25" s="13"/>
      <c r="E25" s="58">
        <v>2</v>
      </c>
      <c r="F25" s="44"/>
      <c r="G25" s="11"/>
    </row>
    <row r="26" spans="1:7" ht="14.5" x14ac:dyDescent="0.35">
      <c r="A26" s="2" t="s">
        <v>43</v>
      </c>
      <c r="D26"/>
      <c r="E26" s="88">
        <f>SUM(E2:E25)</f>
        <v>52.75</v>
      </c>
    </row>
    <row r="27" spans="1:7" ht="24" customHeight="1" x14ac:dyDescent="0.3">
      <c r="A27" s="1"/>
    </row>
    <row r="28" spans="1:7" x14ac:dyDescent="0.3">
      <c r="A28" s="1"/>
    </row>
    <row r="29" spans="1:7" x14ac:dyDescent="0.3">
      <c r="A29" s="1"/>
    </row>
    <row r="30" spans="1:7" x14ac:dyDescent="0.3">
      <c r="A30" s="1"/>
    </row>
    <row r="31" spans="1:7" x14ac:dyDescent="0.3">
      <c r="A31" s="1"/>
    </row>
    <row r="32" spans="1:7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</sheetData>
  <mergeCells count="9">
    <mergeCell ref="B16:B17"/>
    <mergeCell ref="B18:B20"/>
    <mergeCell ref="B22:B25"/>
    <mergeCell ref="A2:A25"/>
    <mergeCell ref="B2:B5"/>
    <mergeCell ref="B6:B9"/>
    <mergeCell ref="B10:B11"/>
    <mergeCell ref="B12:B13"/>
    <mergeCell ref="B14:B15"/>
  </mergeCells>
  <pageMargins left="0.7" right="0.7" top="0.75" bottom="0.75" header="0.3" footer="0.3"/>
  <pageSetup paperSize="9" orientation="portrait" horizontalDpi="4294967292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76"/>
  <sheetViews>
    <sheetView workbookViewId="0"/>
  </sheetViews>
  <sheetFormatPr defaultRowHeight="13" x14ac:dyDescent="0.3"/>
  <cols>
    <col min="1" max="1" width="8.7265625" style="2"/>
    <col min="2" max="2" width="16.54296875" style="1" customWidth="1"/>
    <col min="3" max="4" width="34.90625" style="1" customWidth="1"/>
    <col min="5" max="5" width="8.7265625" style="53"/>
    <col min="6" max="6" width="16.08984375" style="1" customWidth="1"/>
    <col min="7" max="7" width="53.7265625" style="1" customWidth="1"/>
    <col min="8" max="16384" width="8.7265625" style="1"/>
  </cols>
  <sheetData>
    <row r="1" spans="1:7" ht="40" customHeight="1" x14ac:dyDescent="0.3">
      <c r="A1" s="22" t="s">
        <v>22</v>
      </c>
      <c r="B1" s="33" t="s">
        <v>23</v>
      </c>
      <c r="C1" s="34" t="s">
        <v>8</v>
      </c>
      <c r="D1" s="34" t="s">
        <v>24</v>
      </c>
      <c r="E1" s="74" t="s">
        <v>9</v>
      </c>
      <c r="F1" s="33" t="s">
        <v>44</v>
      </c>
      <c r="G1" s="35" t="s">
        <v>45</v>
      </c>
    </row>
    <row r="2" spans="1:7" ht="104" x14ac:dyDescent="0.3">
      <c r="A2" s="113" t="s">
        <v>1</v>
      </c>
      <c r="B2" s="99" t="s">
        <v>37</v>
      </c>
      <c r="C2" s="3" t="s">
        <v>4</v>
      </c>
      <c r="D2" s="4" t="s">
        <v>25</v>
      </c>
      <c r="E2" s="60">
        <f>0.25+2+0.25+0.25+1.75+0.25</f>
        <v>4.75</v>
      </c>
      <c r="F2" s="66" t="s">
        <v>109</v>
      </c>
      <c r="G2" s="8"/>
    </row>
    <row r="3" spans="1:7" ht="94.5" x14ac:dyDescent="0.3">
      <c r="A3" s="113"/>
      <c r="B3" s="100"/>
      <c r="C3" s="3" t="s">
        <v>5</v>
      </c>
      <c r="D3" s="4" t="s">
        <v>26</v>
      </c>
      <c r="E3" s="48"/>
      <c r="F3" s="43"/>
      <c r="G3" s="8"/>
    </row>
    <row r="4" spans="1:7" ht="78" x14ac:dyDescent="0.3">
      <c r="A4" s="113"/>
      <c r="B4" s="100"/>
      <c r="C4" s="3" t="s">
        <v>6</v>
      </c>
      <c r="D4" s="4" t="s">
        <v>27</v>
      </c>
      <c r="E4" s="60">
        <f>1+0.75+1</f>
        <v>2.75</v>
      </c>
      <c r="F4" s="66" t="s">
        <v>110</v>
      </c>
      <c r="G4" s="8"/>
    </row>
    <row r="5" spans="1:7" ht="84.5" thickBot="1" x14ac:dyDescent="0.35">
      <c r="A5" s="113"/>
      <c r="B5" s="101"/>
      <c r="C5" s="9" t="s">
        <v>7</v>
      </c>
      <c r="D5" s="10" t="s">
        <v>28</v>
      </c>
      <c r="E5" s="51"/>
      <c r="F5" s="44"/>
      <c r="G5" s="11"/>
    </row>
    <row r="6" spans="1:7" ht="52.5" x14ac:dyDescent="0.3">
      <c r="A6" s="113"/>
      <c r="B6" s="102" t="s">
        <v>38</v>
      </c>
      <c r="C6" s="5" t="s">
        <v>4</v>
      </c>
      <c r="D6" s="6" t="s">
        <v>25</v>
      </c>
      <c r="E6" s="50"/>
      <c r="G6" s="42"/>
    </row>
    <row r="7" spans="1:7" ht="94.5" x14ac:dyDescent="0.3">
      <c r="A7" s="113"/>
      <c r="B7" s="100"/>
      <c r="C7" s="3" t="s">
        <v>5</v>
      </c>
      <c r="D7" s="4" t="s">
        <v>26</v>
      </c>
      <c r="E7" s="60">
        <f xml:space="preserve"> 2*2</f>
        <v>4</v>
      </c>
      <c r="F7" s="66" t="s">
        <v>108</v>
      </c>
      <c r="G7" s="8"/>
    </row>
    <row r="8" spans="1:7" ht="42" x14ac:dyDescent="0.3">
      <c r="A8" s="113"/>
      <c r="B8" s="100"/>
      <c r="C8" s="3" t="s">
        <v>6</v>
      </c>
      <c r="D8" s="4" t="s">
        <v>27</v>
      </c>
      <c r="E8" s="60">
        <v>0.25</v>
      </c>
      <c r="F8" s="71" t="s">
        <v>106</v>
      </c>
      <c r="G8" s="93"/>
    </row>
    <row r="9" spans="1:7" ht="84.5" thickBot="1" x14ac:dyDescent="0.35">
      <c r="A9" s="113"/>
      <c r="B9" s="101"/>
      <c r="C9" s="9" t="s">
        <v>7</v>
      </c>
      <c r="D9" s="10" t="s">
        <v>28</v>
      </c>
      <c r="E9" s="58">
        <v>0.75</v>
      </c>
      <c r="F9" s="59" t="s">
        <v>107</v>
      </c>
      <c r="G9" s="94"/>
    </row>
    <row r="10" spans="1:7" ht="65" x14ac:dyDescent="0.3">
      <c r="A10" s="113"/>
      <c r="B10" s="102" t="s">
        <v>39</v>
      </c>
      <c r="C10" s="5" t="s">
        <v>10</v>
      </c>
      <c r="D10" s="6" t="s">
        <v>29</v>
      </c>
      <c r="E10" s="62">
        <f>2+2</f>
        <v>4</v>
      </c>
      <c r="F10" s="66" t="s">
        <v>111</v>
      </c>
      <c r="G10" s="7"/>
    </row>
    <row r="11" spans="1:7" ht="65.5" thickBot="1" x14ac:dyDescent="0.35">
      <c r="A11" s="113"/>
      <c r="B11" s="101"/>
      <c r="C11" s="9" t="s">
        <v>11</v>
      </c>
      <c r="D11" s="10" t="s">
        <v>30</v>
      </c>
      <c r="E11" s="58">
        <f>1.5*2+3</f>
        <v>6</v>
      </c>
      <c r="F11" s="67" t="s">
        <v>112</v>
      </c>
      <c r="G11" s="11"/>
    </row>
    <row r="12" spans="1:7" ht="39" x14ac:dyDescent="0.3">
      <c r="A12" s="113"/>
      <c r="B12" s="102" t="s">
        <v>31</v>
      </c>
      <c r="C12" s="5" t="s">
        <v>12</v>
      </c>
      <c r="D12" s="12"/>
      <c r="E12" s="62">
        <v>3</v>
      </c>
      <c r="G12" s="7"/>
    </row>
    <row r="13" spans="1:7" ht="52.5" thickBot="1" x14ac:dyDescent="0.35">
      <c r="A13" s="113"/>
      <c r="B13" s="101"/>
      <c r="C13" s="9" t="s">
        <v>13</v>
      </c>
      <c r="D13" s="13"/>
      <c r="E13" s="58">
        <v>3</v>
      </c>
      <c r="F13" s="67" t="s">
        <v>113</v>
      </c>
      <c r="G13" s="11"/>
    </row>
    <row r="14" spans="1:7" ht="39" x14ac:dyDescent="0.3">
      <c r="A14" s="113"/>
      <c r="B14" s="102" t="s">
        <v>32</v>
      </c>
      <c r="C14" s="5" t="s">
        <v>12</v>
      </c>
      <c r="D14" s="12"/>
      <c r="E14" s="62">
        <v>3</v>
      </c>
      <c r="F14" s="66" t="s">
        <v>117</v>
      </c>
      <c r="G14" s="7"/>
    </row>
    <row r="15" spans="1:7" ht="138" customHeight="1" thickBot="1" x14ac:dyDescent="0.35">
      <c r="A15" s="113"/>
      <c r="B15" s="101"/>
      <c r="C15" s="9" t="s">
        <v>13</v>
      </c>
      <c r="D15" s="13"/>
      <c r="E15" s="58">
        <v>3</v>
      </c>
      <c r="F15" s="66" t="s">
        <v>114</v>
      </c>
      <c r="G15" s="11"/>
    </row>
    <row r="16" spans="1:7" ht="39" x14ac:dyDescent="0.3">
      <c r="A16" s="113"/>
      <c r="B16" s="102" t="s">
        <v>33</v>
      </c>
      <c r="C16" s="5" t="s">
        <v>12</v>
      </c>
      <c r="D16" s="12"/>
      <c r="E16" s="62">
        <v>3</v>
      </c>
      <c r="F16" s="63" t="s">
        <v>116</v>
      </c>
      <c r="G16" s="7"/>
    </row>
    <row r="17" spans="1:7" ht="62.5" customHeight="1" thickBot="1" x14ac:dyDescent="0.35">
      <c r="A17" s="113"/>
      <c r="B17" s="101"/>
      <c r="C17" s="9" t="s">
        <v>13</v>
      </c>
      <c r="D17" s="13"/>
      <c r="E17" s="58">
        <v>3</v>
      </c>
      <c r="F17" s="66" t="s">
        <v>115</v>
      </c>
      <c r="G17" s="11"/>
    </row>
    <row r="18" spans="1:7" ht="52" customHeight="1" x14ac:dyDescent="0.3">
      <c r="A18" s="113"/>
      <c r="B18" s="102" t="s">
        <v>34</v>
      </c>
      <c r="C18" s="5" t="s">
        <v>15</v>
      </c>
      <c r="D18" s="12"/>
      <c r="E18" s="62">
        <v>1</v>
      </c>
      <c r="F18" s="63"/>
      <c r="G18" s="7"/>
    </row>
    <row r="19" spans="1:7" ht="52" x14ac:dyDescent="0.3">
      <c r="A19" s="113"/>
      <c r="B19" s="99"/>
      <c r="C19" s="3" t="s">
        <v>16</v>
      </c>
      <c r="D19" s="14"/>
      <c r="E19" s="60">
        <v>1</v>
      </c>
      <c r="F19" s="71"/>
      <c r="G19" s="8"/>
    </row>
    <row r="20" spans="1:7" ht="117" customHeight="1" thickBot="1" x14ac:dyDescent="0.35">
      <c r="A20" s="113"/>
      <c r="B20" s="103"/>
      <c r="C20" s="9" t="s">
        <v>14</v>
      </c>
      <c r="D20" s="13"/>
      <c r="E20" s="58">
        <v>3</v>
      </c>
      <c r="F20" s="67" t="s">
        <v>118</v>
      </c>
      <c r="G20" s="11"/>
    </row>
    <row r="21" spans="1:7" ht="70" customHeight="1" thickBot="1" x14ac:dyDescent="0.35">
      <c r="A21" s="113"/>
      <c r="B21" s="15" t="s">
        <v>35</v>
      </c>
      <c r="C21" s="16" t="s">
        <v>17</v>
      </c>
      <c r="D21" s="17"/>
      <c r="E21" s="52">
        <v>4</v>
      </c>
      <c r="F21" s="66" t="s">
        <v>119</v>
      </c>
      <c r="G21" s="18"/>
    </row>
    <row r="22" spans="1:7" ht="52" x14ac:dyDescent="0.3">
      <c r="A22" s="113"/>
      <c r="B22" s="104" t="s">
        <v>36</v>
      </c>
      <c r="C22" s="5" t="s">
        <v>18</v>
      </c>
      <c r="D22" s="12"/>
      <c r="E22" s="62">
        <v>4</v>
      </c>
      <c r="F22" s="42"/>
      <c r="G22" s="7"/>
    </row>
    <row r="23" spans="1:7" ht="65" x14ac:dyDescent="0.3">
      <c r="A23" s="114"/>
      <c r="B23" s="105"/>
      <c r="C23" s="3" t="s">
        <v>19</v>
      </c>
      <c r="D23" s="14"/>
      <c r="E23" s="60">
        <v>6</v>
      </c>
      <c r="F23" s="47" t="s">
        <v>120</v>
      </c>
      <c r="G23" s="8"/>
    </row>
    <row r="24" spans="1:7" ht="26" x14ac:dyDescent="0.3">
      <c r="A24" s="114"/>
      <c r="B24" s="105"/>
      <c r="C24" s="3" t="s">
        <v>20</v>
      </c>
      <c r="D24" s="14"/>
      <c r="E24" s="60">
        <v>3</v>
      </c>
      <c r="F24" s="43"/>
      <c r="G24" s="8"/>
    </row>
    <row r="25" spans="1:7" ht="39.5" thickBot="1" x14ac:dyDescent="0.35">
      <c r="A25" s="114"/>
      <c r="B25" s="106"/>
      <c r="C25" s="9" t="s">
        <v>21</v>
      </c>
      <c r="D25" s="13"/>
      <c r="E25" s="58">
        <v>2</v>
      </c>
      <c r="F25" s="44"/>
      <c r="G25" s="11"/>
    </row>
    <row r="26" spans="1:7" ht="14.5" x14ac:dyDescent="0.35">
      <c r="A26" s="2" t="s">
        <v>42</v>
      </c>
      <c r="D26"/>
      <c r="E26" s="88">
        <f>SUM(E2:E25)</f>
        <v>64.5</v>
      </c>
    </row>
    <row r="27" spans="1:7" ht="24" customHeight="1" x14ac:dyDescent="0.3">
      <c r="A27" s="1"/>
    </row>
    <row r="28" spans="1:7" x14ac:dyDescent="0.3">
      <c r="A28" s="1"/>
    </row>
    <row r="29" spans="1:7" x14ac:dyDescent="0.3">
      <c r="A29" s="1"/>
    </row>
    <row r="30" spans="1:7" x14ac:dyDescent="0.3">
      <c r="A30" s="1"/>
    </row>
    <row r="31" spans="1:7" x14ac:dyDescent="0.3">
      <c r="A31" s="1"/>
    </row>
    <row r="32" spans="1:7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</sheetData>
  <mergeCells count="9">
    <mergeCell ref="B16:B17"/>
    <mergeCell ref="B18:B20"/>
    <mergeCell ref="B22:B25"/>
    <mergeCell ref="A2:A25"/>
    <mergeCell ref="B2:B5"/>
    <mergeCell ref="B6:B9"/>
    <mergeCell ref="B10:B11"/>
    <mergeCell ref="B12:B13"/>
    <mergeCell ref="B14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6"/>
  <sheetViews>
    <sheetView topLeftCell="B1" workbookViewId="0">
      <selection activeCell="B1" sqref="B1"/>
    </sheetView>
  </sheetViews>
  <sheetFormatPr defaultRowHeight="13" x14ac:dyDescent="0.3"/>
  <cols>
    <col min="1" max="1" width="8.7265625" style="2"/>
    <col min="2" max="2" width="16.54296875" style="1" customWidth="1"/>
    <col min="3" max="4" width="34.90625" style="1" customWidth="1"/>
    <col min="5" max="5" width="8.7265625" style="53"/>
    <col min="6" max="6" width="17.6328125" style="1" customWidth="1"/>
    <col min="7" max="7" width="53.7265625" style="1" customWidth="1"/>
    <col min="8" max="16384" width="8.7265625" style="1"/>
  </cols>
  <sheetData>
    <row r="1" spans="1:8" ht="40" customHeight="1" x14ac:dyDescent="0.3">
      <c r="A1" s="19" t="s">
        <v>22</v>
      </c>
      <c r="B1" s="36" t="s">
        <v>23</v>
      </c>
      <c r="C1" s="37" t="s">
        <v>8</v>
      </c>
      <c r="D1" s="37" t="s">
        <v>24</v>
      </c>
      <c r="E1" s="75" t="s">
        <v>9</v>
      </c>
      <c r="F1" s="36" t="s">
        <v>44</v>
      </c>
      <c r="G1" s="38" t="s">
        <v>45</v>
      </c>
    </row>
    <row r="2" spans="1:8" ht="52.5" x14ac:dyDescent="0.3">
      <c r="A2" s="115" t="s">
        <v>0</v>
      </c>
      <c r="B2" s="99" t="s">
        <v>37</v>
      </c>
      <c r="C2" s="3" t="s">
        <v>4</v>
      </c>
      <c r="D2" s="4" t="s">
        <v>25</v>
      </c>
      <c r="E2" s="60"/>
      <c r="F2" s="43"/>
      <c r="G2" s="8"/>
    </row>
    <row r="3" spans="1:8" ht="94.5" x14ac:dyDescent="0.3">
      <c r="A3" s="115"/>
      <c r="B3" s="100"/>
      <c r="C3" s="3" t="s">
        <v>5</v>
      </c>
      <c r="D3" s="4" t="s">
        <v>26</v>
      </c>
      <c r="E3" s="60">
        <f>3*0.5</f>
        <v>1.5</v>
      </c>
      <c r="F3" s="66" t="s">
        <v>121</v>
      </c>
      <c r="G3" s="57"/>
    </row>
    <row r="4" spans="1:8" ht="52" x14ac:dyDescent="0.3">
      <c r="A4" s="115"/>
      <c r="B4" s="100"/>
      <c r="C4" s="3" t="s">
        <v>6</v>
      </c>
      <c r="D4" s="4" t="s">
        <v>27</v>
      </c>
      <c r="E4" s="60">
        <f>0.25+0.75+2.25+2.25</f>
        <v>5.5</v>
      </c>
      <c r="F4" s="66" t="s">
        <v>122</v>
      </c>
      <c r="G4" s="57"/>
    </row>
    <row r="5" spans="1:8" ht="84.5" thickBot="1" x14ac:dyDescent="0.35">
      <c r="A5" s="115"/>
      <c r="B5" s="101"/>
      <c r="C5" s="9" t="s">
        <v>7</v>
      </c>
      <c r="D5" s="10" t="s">
        <v>28</v>
      </c>
      <c r="E5" s="58"/>
      <c r="F5" s="67"/>
      <c r="G5" s="73"/>
    </row>
    <row r="6" spans="1:8" ht="53" thickBot="1" x14ac:dyDescent="0.35">
      <c r="A6" s="115"/>
      <c r="B6" s="102" t="s">
        <v>38</v>
      </c>
      <c r="C6" s="5" t="s">
        <v>4</v>
      </c>
      <c r="D6" s="6" t="s">
        <v>25</v>
      </c>
      <c r="E6" s="62">
        <f>2*1+(3*0.5)</f>
        <v>3.5</v>
      </c>
      <c r="F6" s="65" t="s">
        <v>123</v>
      </c>
      <c r="G6" s="73"/>
    </row>
    <row r="7" spans="1:8" ht="94.5" x14ac:dyDescent="0.3">
      <c r="A7" s="115"/>
      <c r="B7" s="100"/>
      <c r="C7" s="3" t="s">
        <v>5</v>
      </c>
      <c r="D7" s="4" t="s">
        <v>26</v>
      </c>
      <c r="E7" s="60"/>
      <c r="F7" s="66"/>
      <c r="G7" s="57"/>
    </row>
    <row r="8" spans="1:8" ht="42" x14ac:dyDescent="0.3">
      <c r="A8" s="115"/>
      <c r="B8" s="100"/>
      <c r="C8" s="3" t="s">
        <v>6</v>
      </c>
      <c r="D8" s="4" t="s">
        <v>27</v>
      </c>
      <c r="E8" s="60">
        <f>1.5</f>
        <v>1.5</v>
      </c>
      <c r="F8" s="66" t="s">
        <v>124</v>
      </c>
      <c r="G8" s="57"/>
    </row>
    <row r="9" spans="1:8" ht="84.5" thickBot="1" x14ac:dyDescent="0.35">
      <c r="A9" s="115"/>
      <c r="B9" s="101"/>
      <c r="C9" s="9" t="s">
        <v>7</v>
      </c>
      <c r="D9" s="10" t="s">
        <v>28</v>
      </c>
      <c r="E9" s="58"/>
      <c r="F9" s="67"/>
      <c r="G9" s="73"/>
    </row>
    <row r="10" spans="1:8" ht="35.5" customHeight="1" x14ac:dyDescent="0.3">
      <c r="A10" s="115"/>
      <c r="B10" s="102" t="s">
        <v>39</v>
      </c>
      <c r="C10" s="5" t="s">
        <v>10</v>
      </c>
      <c r="D10" s="6" t="s">
        <v>29</v>
      </c>
      <c r="E10" s="62">
        <f>2*2</f>
        <v>4</v>
      </c>
      <c r="F10" s="65" t="s">
        <v>125</v>
      </c>
      <c r="G10" s="95"/>
    </row>
    <row r="11" spans="1:8" ht="52.5" thickBot="1" x14ac:dyDescent="0.35">
      <c r="A11" s="115"/>
      <c r="B11" s="101"/>
      <c r="C11" s="9" t="s">
        <v>11</v>
      </c>
      <c r="D11" s="10" t="s">
        <v>30</v>
      </c>
      <c r="E11" s="60">
        <f>1.5*2+1.5*2</f>
        <v>6</v>
      </c>
      <c r="F11" s="66" t="s">
        <v>126</v>
      </c>
      <c r="G11" s="73"/>
      <c r="H11" s="1" t="s">
        <v>89</v>
      </c>
    </row>
    <row r="12" spans="1:8" ht="52" x14ac:dyDescent="0.3">
      <c r="A12" s="115"/>
      <c r="B12" s="102" t="s">
        <v>31</v>
      </c>
      <c r="C12" s="5" t="s">
        <v>12</v>
      </c>
      <c r="D12" s="12"/>
      <c r="E12" s="62">
        <v>3</v>
      </c>
      <c r="F12" s="65" t="s">
        <v>128</v>
      </c>
      <c r="G12" s="95"/>
    </row>
    <row r="13" spans="1:8" ht="155" customHeight="1" thickBot="1" x14ac:dyDescent="0.35">
      <c r="A13" s="115"/>
      <c r="B13" s="101"/>
      <c r="C13" s="9" t="s">
        <v>13</v>
      </c>
      <c r="D13" s="13"/>
      <c r="E13" s="58">
        <v>3</v>
      </c>
      <c r="F13" s="67" t="s">
        <v>90</v>
      </c>
      <c r="G13" s="73"/>
    </row>
    <row r="14" spans="1:8" ht="52" x14ac:dyDescent="0.3">
      <c r="A14" s="115"/>
      <c r="B14" s="102" t="s">
        <v>32</v>
      </c>
      <c r="C14" s="5" t="s">
        <v>12</v>
      </c>
      <c r="D14" s="12"/>
      <c r="E14" s="62">
        <v>3</v>
      </c>
      <c r="F14" s="65" t="s">
        <v>127</v>
      </c>
      <c r="G14" s="95"/>
    </row>
    <row r="15" spans="1:8" ht="138" customHeight="1" thickBot="1" x14ac:dyDescent="0.35">
      <c r="A15" s="115"/>
      <c r="B15" s="101"/>
      <c r="C15" s="9" t="s">
        <v>13</v>
      </c>
      <c r="D15" s="13"/>
      <c r="E15" s="58">
        <v>3</v>
      </c>
      <c r="F15" s="67"/>
      <c r="G15" s="73"/>
    </row>
    <row r="16" spans="1:8" ht="39" x14ac:dyDescent="0.3">
      <c r="A16" s="115"/>
      <c r="B16" s="102" t="s">
        <v>33</v>
      </c>
      <c r="C16" s="5" t="s">
        <v>12</v>
      </c>
      <c r="D16" s="12"/>
      <c r="E16" s="62">
        <f>1</f>
        <v>1</v>
      </c>
      <c r="F16" s="65"/>
      <c r="G16" s="95"/>
    </row>
    <row r="17" spans="1:7" ht="62.5" customHeight="1" thickBot="1" x14ac:dyDescent="0.35">
      <c r="A17" s="115"/>
      <c r="B17" s="101"/>
      <c r="C17" s="9" t="s">
        <v>13</v>
      </c>
      <c r="D17" s="13"/>
      <c r="E17" s="58"/>
      <c r="F17" s="67"/>
      <c r="G17" s="73"/>
    </row>
    <row r="18" spans="1:7" ht="52" customHeight="1" x14ac:dyDescent="0.3">
      <c r="A18" s="115"/>
      <c r="B18" s="102" t="s">
        <v>34</v>
      </c>
      <c r="C18" s="5" t="s">
        <v>15</v>
      </c>
      <c r="D18" s="12"/>
      <c r="E18" s="62">
        <v>1</v>
      </c>
      <c r="F18" s="65"/>
      <c r="G18" s="95"/>
    </row>
    <row r="19" spans="1:7" ht="52" x14ac:dyDescent="0.3">
      <c r="A19" s="115"/>
      <c r="B19" s="99"/>
      <c r="C19" s="3" t="s">
        <v>16</v>
      </c>
      <c r="D19" s="14"/>
      <c r="E19" s="60">
        <v>1</v>
      </c>
      <c r="F19" s="66"/>
      <c r="G19" s="57"/>
    </row>
    <row r="20" spans="1:7" ht="117" customHeight="1" thickBot="1" x14ac:dyDescent="0.35">
      <c r="A20" s="115"/>
      <c r="B20" s="103"/>
      <c r="C20" s="9" t="s">
        <v>14</v>
      </c>
      <c r="D20" s="13"/>
      <c r="E20" s="58">
        <f>2.5</f>
        <v>2.5</v>
      </c>
      <c r="F20" s="67"/>
      <c r="G20" s="73"/>
    </row>
    <row r="21" spans="1:7" ht="70" customHeight="1" thickBot="1" x14ac:dyDescent="0.35">
      <c r="A21" s="115"/>
      <c r="B21" s="15" t="s">
        <v>35</v>
      </c>
      <c r="C21" s="16" t="s">
        <v>17</v>
      </c>
      <c r="D21" s="17"/>
      <c r="E21" s="69"/>
      <c r="F21" s="77"/>
      <c r="G21" s="96"/>
    </row>
    <row r="22" spans="1:7" ht="52" x14ac:dyDescent="0.3">
      <c r="A22" s="115"/>
      <c r="B22" s="104" t="s">
        <v>36</v>
      </c>
      <c r="C22" s="5" t="s">
        <v>18</v>
      </c>
      <c r="D22" s="12"/>
      <c r="E22" s="62">
        <v>3</v>
      </c>
      <c r="F22" s="65"/>
      <c r="G22" s="95"/>
    </row>
    <row r="23" spans="1:7" ht="65" x14ac:dyDescent="0.3">
      <c r="A23" s="116"/>
      <c r="B23" s="105"/>
      <c r="C23" s="3" t="s">
        <v>19</v>
      </c>
      <c r="D23" s="14"/>
      <c r="E23" s="60">
        <v>6</v>
      </c>
      <c r="F23" s="66" t="s">
        <v>129</v>
      </c>
      <c r="G23" s="57"/>
    </row>
    <row r="24" spans="1:7" ht="26" x14ac:dyDescent="0.3">
      <c r="A24" s="116"/>
      <c r="B24" s="105"/>
      <c r="C24" s="3" t="s">
        <v>20</v>
      </c>
      <c r="D24" s="14"/>
      <c r="E24" s="60">
        <v>3</v>
      </c>
      <c r="F24" s="66"/>
      <c r="G24" s="57"/>
    </row>
    <row r="25" spans="1:7" ht="39.5" thickBot="1" x14ac:dyDescent="0.35">
      <c r="A25" s="116"/>
      <c r="B25" s="106"/>
      <c r="C25" s="9" t="s">
        <v>21</v>
      </c>
      <c r="D25" s="13"/>
      <c r="E25" s="58">
        <f>1.5</f>
        <v>1.5</v>
      </c>
      <c r="F25" s="67"/>
      <c r="G25" s="73"/>
    </row>
    <row r="26" spans="1:7" ht="14.5" x14ac:dyDescent="0.35">
      <c r="A26" s="2" t="s">
        <v>42</v>
      </c>
      <c r="D26"/>
      <c r="E26" s="81">
        <f>SUM(E2:E25)</f>
        <v>53</v>
      </c>
    </row>
    <row r="27" spans="1:7" ht="24" customHeight="1" x14ac:dyDescent="0.3">
      <c r="A27" s="1"/>
      <c r="E27" s="64"/>
    </row>
    <row r="28" spans="1:7" x14ac:dyDescent="0.3">
      <c r="A28" s="1"/>
      <c r="E28" s="64"/>
    </row>
    <row r="29" spans="1:7" x14ac:dyDescent="0.3">
      <c r="A29" s="1"/>
    </row>
    <row r="30" spans="1:7" x14ac:dyDescent="0.3">
      <c r="A30" s="1"/>
    </row>
    <row r="31" spans="1:7" x14ac:dyDescent="0.3">
      <c r="A31" s="1"/>
    </row>
    <row r="32" spans="1:7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</sheetData>
  <mergeCells count="9">
    <mergeCell ref="A2:A25"/>
    <mergeCell ref="B18:B20"/>
    <mergeCell ref="B22:B25"/>
    <mergeCell ref="B2:B5"/>
    <mergeCell ref="B6:B9"/>
    <mergeCell ref="B10:B11"/>
    <mergeCell ref="B12:B13"/>
    <mergeCell ref="B14:B15"/>
    <mergeCell ref="B16:B17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SMC Treviso SrL</vt:lpstr>
      <vt:lpstr>P&amp;F TECHN. SrL</vt:lpstr>
      <vt:lpstr>NOEMASTI SrL</vt:lpstr>
      <vt:lpstr>NET7 SrL</vt:lpstr>
      <vt:lpstr>EXTRA RED SrL</vt:lpstr>
      <vt:lpstr>BBS SrL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Stefania</cp:lastModifiedBy>
  <dcterms:created xsi:type="dcterms:W3CDTF">2021-07-20T09:12:05Z</dcterms:created>
  <dcterms:modified xsi:type="dcterms:W3CDTF">2021-07-30T13:39:59Z</dcterms:modified>
</cp:coreProperties>
</file>