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BANDO-SPOKE3\"/>
    </mc:Choice>
  </mc:AlternateContent>
  <bookViews>
    <workbookView xWindow="0" yWindow="504" windowWidth="28800" windowHeight="14304" firstSheet="1" activeTab="3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2" l="1"/>
  <c r="D18" i="12" l="1"/>
  <c r="D17" i="12"/>
  <c r="D16" i="12"/>
  <c r="D15" i="12"/>
  <c r="C15" i="12"/>
  <c r="D14" i="12"/>
  <c r="C17" i="12"/>
  <c r="C14" i="12"/>
  <c r="C13" i="10" l="1"/>
  <c r="C16" i="12" l="1"/>
  <c r="G15" i="10" l="1"/>
  <c r="H15" i="10"/>
  <c r="D12" i="12" l="1"/>
  <c r="D13" i="12" s="1"/>
  <c r="C12" i="12"/>
  <c r="C13" i="12" s="1"/>
  <c r="C18" i="12" s="1"/>
  <c r="E11" i="12"/>
  <c r="E10" i="12"/>
  <c r="E9" i="12"/>
  <c r="C21" i="10" s="1"/>
  <c r="E8" i="12"/>
  <c r="C20" i="10" s="1"/>
  <c r="C23" i="10" l="1"/>
  <c r="C22" i="10"/>
  <c r="D22" i="10" s="1"/>
  <c r="D14" i="10"/>
  <c r="D15" i="10" s="1"/>
  <c r="D16" i="10"/>
  <c r="D23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C27" i="10" s="1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<sst xmlns="http://schemas.openxmlformats.org/spreadsheetml/2006/main" count="73" uniqueCount="59">
  <si>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</si>
  <si>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</si>
  <si>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</si>
  <si>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</si>
  <si>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</si>
  <si>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</si>
  <si>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</si>
  <si>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</si>
  <si>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</si>
  <si>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</si>
  <si>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</si>
  <si>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</si>
  <si>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</si>
  <si>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</si>
  <si>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</si>
  <si>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</si>
  <si>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</si>
  <si>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</si>
  <si>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</si>
  <si>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</si>
  <si>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</si>
  <si>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</si>
  <si>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</si>
  <si>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</si>
  <si>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</si>
  <si>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</si>
  <si>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</si>
  <si>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</si>
  <si>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</si>
  <si>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</si>
  <si>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</si>
  <si>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</si>
  <si>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</si>
  <si>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</si>
  <si>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</si>
  <si>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</si>
  <si>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</si>
  <si>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</si>
  <si>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</si>
  <si>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</si>
  <si>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</si>
  <si>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</si>
  <si>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</si>
  <si>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</si>
  <si>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</si>
  <si>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</si>
  <si>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</si>
  <si>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</si>
  <si>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</si>
  <si>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Università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</si>
  <si>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</si>
  <si>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</si>
  <si>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</si>
  <si>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</si>
  <si>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</si>
  <si>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</si>
  <si>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</si>
  <si>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</si>
  <si>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Centro-Nord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</si>
</sst>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6" borderId="0" xfId="0" applyFont="1" applyFill="1" applyAlignment="1" applyProtection="1">
      <alignment horizontal="center"/>
      <protection locked="0"/>
    </xf>
    <xf numFmtId="164" fontId="4" fillId="6" borderId="1" xfId="0" applyNumberFormat="1" applyFont="1" applyFill="1" applyBorder="1" applyAlignment="1">
      <alignment vertical="top"/>
    </xf>
    <xf numFmtId="164" fontId="5" fillId="7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1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4" borderId="3" xfId="0" applyNumberFormat="1" applyFont="1" applyFill="1" applyBorder="1"/>
    <xf numFmtId="164" fontId="5" fillId="8" borderId="10" xfId="0" applyNumberFormat="1" applyFont="1" applyFill="1" applyBorder="1"/>
    <xf numFmtId="164" fontId="5" fillId="0" borderId="8" xfId="0" applyNumberFormat="1" applyFont="1" applyFill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579120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4</xdr:col>
      <xdr:colOff>969010</xdr:colOff>
      <xdr:row>30</xdr:row>
      <xdr:rowOff>133985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6690360"/>
          <a:ext cx="5502910" cy="484505"/>
          <a:chOff x="0" y="0"/>
          <a:chExt cx="5487670" cy="484505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H13" sqref="H13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89"/>
      <c r="C1" s="89"/>
      <c r="D1" s="89"/>
      <c r="E1" s="89"/>
      <c r="F1" s="89"/>
    </row>
    <row r="2" spans="2:6" ht="14.1" customHeight="1" x14ac:dyDescent="0.3">
      <c r="B2" s="89"/>
      <c r="C2" s="89"/>
      <c r="D2" s="89"/>
      <c r="E2" s="89"/>
      <c r="F2" s="89"/>
    </row>
    <row r="3" spans="2:6" ht="14.1" customHeight="1" x14ac:dyDescent="0.3">
      <c r="B3" s="89"/>
      <c r="C3" s="89"/>
      <c r="D3" s="89"/>
      <c r="E3" s="89"/>
      <c r="F3" s="89"/>
    </row>
    <row r="4" spans="2:6" ht="14.1" customHeight="1" x14ac:dyDescent="0.3">
      <c r="B4" s="89"/>
      <c r="C4" s="89"/>
      <c r="D4" s="89"/>
      <c r="E4" s="89"/>
      <c r="F4" s="89"/>
    </row>
    <row r="5" spans="2:6" ht="14.1" customHeight="1" x14ac:dyDescent="0.3">
      <c r="B5" s="89"/>
      <c r="C5" s="89"/>
      <c r="D5" s="89"/>
      <c r="E5" s="89"/>
      <c r="F5" s="89"/>
    </row>
    <row r="6" spans="2:6" ht="14.1" customHeight="1" x14ac:dyDescent="0.3">
      <c r="B6" s="89"/>
      <c r="C6" s="89"/>
      <c r="D6" s="89"/>
      <c r="E6" s="89"/>
      <c r="F6" s="89"/>
    </row>
    <row r="7" spans="2:6" ht="14.1" customHeight="1" x14ac:dyDescent="0.3">
      <c r="B7" s="89"/>
      <c r="C7" s="89"/>
      <c r="D7" s="89"/>
      <c r="E7" s="89"/>
      <c r="F7" s="89"/>
    </row>
    <row r="8" spans="2:6" ht="14.1" customHeight="1" x14ac:dyDescent="0.3">
      <c r="B8" s="96" t="s">
        <v>32</v>
      </c>
      <c r="C8" s="96"/>
      <c r="D8" s="96"/>
      <c r="E8" s="96"/>
      <c r="F8" s="96"/>
    </row>
    <row r="9" spans="2:6" x14ac:dyDescent="0.3">
      <c r="B9" s="3"/>
      <c r="C9" s="3"/>
      <c r="D9" s="3"/>
      <c r="E9" s="3"/>
      <c r="F9" s="3"/>
    </row>
    <row r="10" spans="2:6" ht="172.8" customHeight="1" x14ac:dyDescent="0.3">
      <c r="B10" s="90" t="s">
        <v>40</v>
      </c>
      <c r="C10" s="90"/>
      <c r="D10" s="90"/>
      <c r="E10" s="90"/>
      <c r="F10" s="90"/>
    </row>
    <row r="11" spans="2:6" x14ac:dyDescent="0.3">
      <c r="B11" s="3"/>
      <c r="C11" s="3"/>
      <c r="D11" s="3"/>
      <c r="E11" s="3"/>
      <c r="F11" s="3"/>
    </row>
    <row r="12" spans="2:6" s="16" customFormat="1" x14ac:dyDescent="0.3">
      <c r="B12" s="91" t="s">
        <v>0</v>
      </c>
      <c r="C12" s="92" t="s">
        <v>1</v>
      </c>
      <c r="D12" s="87" t="s">
        <v>2</v>
      </c>
      <c r="E12" s="48"/>
      <c r="F12" s="51"/>
    </row>
    <row r="13" spans="2:6" s="17" customFormat="1" x14ac:dyDescent="0.25">
      <c r="B13" s="91"/>
      <c r="C13" s="93"/>
      <c r="D13" s="88"/>
      <c r="E13" s="48"/>
      <c r="F13" s="51"/>
    </row>
    <row r="14" spans="2:6" x14ac:dyDescent="0.3">
      <c r="B14" s="91" t="s">
        <v>3</v>
      </c>
      <c r="C14" s="5" t="s">
        <v>4</v>
      </c>
      <c r="D14" s="49">
        <v>70</v>
      </c>
      <c r="E14" s="48"/>
      <c r="F14" s="51"/>
    </row>
    <row r="15" spans="2:6" x14ac:dyDescent="0.3">
      <c r="B15" s="91"/>
      <c r="C15" s="5" t="s">
        <v>5</v>
      </c>
      <c r="D15" s="49">
        <v>45</v>
      </c>
      <c r="E15" s="48"/>
      <c r="F15" s="51"/>
    </row>
    <row r="16" spans="2:6" x14ac:dyDescent="0.3">
      <c r="B16" s="94" t="s">
        <v>6</v>
      </c>
      <c r="C16" s="5" t="s">
        <v>4</v>
      </c>
      <c r="D16" s="49">
        <v>60</v>
      </c>
      <c r="E16" s="48"/>
      <c r="F16" s="51"/>
    </row>
    <row r="17" spans="2:6" x14ac:dyDescent="0.3">
      <c r="B17" s="95"/>
      <c r="C17" s="45" t="s">
        <v>5</v>
      </c>
      <c r="D17" s="50">
        <v>35</v>
      </c>
      <c r="E17" s="48"/>
      <c r="F17" s="51"/>
    </row>
    <row r="18" spans="2:6" x14ac:dyDescent="0.3">
      <c r="B18" s="47"/>
      <c r="C18" s="47"/>
      <c r="D18" s="47"/>
      <c r="E18" s="46"/>
      <c r="F18" s="46"/>
    </row>
    <row r="19" spans="2:6" x14ac:dyDescent="0.3">
      <c r="B19" s="46"/>
      <c r="C19" s="46"/>
      <c r="D19" s="46"/>
      <c r="E19" s="46"/>
      <c r="F19" s="46"/>
    </row>
    <row r="22" spans="2:6" x14ac:dyDescent="0.3">
      <c r="B22" s="86"/>
      <c r="C22" s="86"/>
      <c r="D22" s="86"/>
      <c r="E22" s="86"/>
      <c r="F22" s="86"/>
    </row>
    <row r="23" spans="2:6" x14ac:dyDescent="0.3">
      <c r="B23" s="86"/>
      <c r="C23" s="86"/>
      <c r="D23" s="86"/>
      <c r="E23" s="86"/>
      <c r="F23" s="86"/>
    </row>
    <row r="24" spans="2:6" x14ac:dyDescent="0.3">
      <c r="B24" s="86"/>
      <c r="C24" s="86"/>
      <c r="D24" s="86"/>
      <c r="E24" s="86"/>
      <c r="F24" s="86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B27" sqref="B27"/>
    </sheetView>
  </sheetViews>
  <sheetFormatPr defaultColWidth="10.44140625" defaultRowHeight="13.8" x14ac:dyDescent="0.25"/>
  <cols>
    <col min="1" max="1" width="12.88671875" style="3" customWidth="1"/>
    <col min="2" max="2" width="28.88671875" style="3" customWidth="1"/>
    <col min="3" max="3" width="20.88671875" style="3" customWidth="1"/>
    <col min="4" max="4" width="16.33203125" style="3" customWidth="1"/>
    <col min="5" max="5" width="14.44140625" style="3" customWidth="1"/>
    <col min="6" max="6" width="15.44140625" style="3" customWidth="1"/>
    <col min="7" max="7" width="21.88671875" style="2" customWidth="1"/>
    <col min="8" max="8" width="21.88671875" style="3" customWidth="1"/>
    <col min="9" max="9" width="10.88671875" style="2" customWidth="1"/>
    <col min="10" max="11" width="14.33203125" style="3" customWidth="1"/>
    <col min="12" max="12" width="100.88671875" style="3" customWidth="1"/>
    <col min="13" max="16384" width="10.44140625" style="3"/>
  </cols>
  <sheetData>
    <row r="1" spans="1:9" ht="14.1" customHeight="1" x14ac:dyDescent="0.25">
      <c r="B1" s="89"/>
      <c r="C1" s="89"/>
      <c r="D1" s="89"/>
      <c r="E1" s="89"/>
      <c r="F1" s="89"/>
      <c r="G1" s="89"/>
    </row>
    <row r="2" spans="1:9" ht="14.1" customHeight="1" x14ac:dyDescent="0.25">
      <c r="B2" s="89"/>
      <c r="C2" s="89"/>
      <c r="D2" s="89"/>
      <c r="E2" s="89"/>
      <c r="F2" s="89"/>
      <c r="G2" s="89"/>
    </row>
    <row r="3" spans="1:9" ht="14.1" customHeight="1" x14ac:dyDescent="0.25">
      <c r="B3" s="89"/>
      <c r="C3" s="89"/>
      <c r="D3" s="89"/>
      <c r="E3" s="89"/>
      <c r="F3" s="89"/>
      <c r="G3" s="89"/>
    </row>
    <row r="4" spans="1:9" ht="14.1" customHeight="1" x14ac:dyDescent="0.25">
      <c r="A4" s="10"/>
      <c r="B4" s="89"/>
      <c r="C4" s="89"/>
      <c r="D4" s="89"/>
      <c r="E4" s="89"/>
      <c r="F4" s="89"/>
      <c r="G4" s="89"/>
    </row>
    <row r="5" spans="1:9" ht="14.1" customHeight="1" x14ac:dyDescent="0.25">
      <c r="A5" s="10"/>
      <c r="B5" s="89"/>
      <c r="C5" s="89"/>
      <c r="D5" s="89"/>
      <c r="E5" s="89"/>
      <c r="F5" s="89"/>
      <c r="G5" s="89"/>
    </row>
    <row r="6" spans="1:9" ht="14.1" customHeight="1" x14ac:dyDescent="0.25">
      <c r="A6" s="10"/>
      <c r="B6" s="89"/>
      <c r="C6" s="89"/>
      <c r="D6" s="89"/>
      <c r="E6" s="89"/>
      <c r="F6" s="89"/>
      <c r="G6" s="89"/>
    </row>
    <row r="7" spans="1:9" ht="14.1" customHeight="1" x14ac:dyDescent="0.25">
      <c r="B7" s="89"/>
      <c r="C7" s="89"/>
      <c r="D7" s="89"/>
      <c r="E7" s="89"/>
      <c r="F7" s="89"/>
      <c r="G7" s="89"/>
    </row>
    <row r="8" spans="1:9" s="12" customFormat="1" ht="14.1" customHeight="1" x14ac:dyDescent="0.3">
      <c r="B8" s="104"/>
      <c r="C8" s="104"/>
      <c r="D8" s="104"/>
      <c r="E8" s="104"/>
      <c r="F8" s="104"/>
      <c r="G8" s="13"/>
      <c r="I8" s="14"/>
    </row>
    <row r="9" spans="1:9" ht="14.4" x14ac:dyDescent="0.3">
      <c r="B9" s="105" t="s">
        <v>33</v>
      </c>
      <c r="C9" s="106"/>
      <c r="D9" s="106"/>
      <c r="E9" s="106"/>
      <c r="F9" s="106"/>
      <c r="G9" s="106"/>
    </row>
    <row r="10" spans="1:9" ht="14.4" x14ac:dyDescent="0.3">
      <c r="B10" s="105" t="s">
        <v>46</v>
      </c>
      <c r="C10" s="106"/>
      <c r="D10" s="106"/>
      <c r="E10" s="106"/>
      <c r="F10" s="106"/>
      <c r="G10" s="106"/>
    </row>
    <row r="12" spans="1:9" x14ac:dyDescent="0.25">
      <c r="D12" s="97" t="s">
        <v>7</v>
      </c>
      <c r="E12" s="98"/>
      <c r="F12" s="98"/>
      <c r="G12" s="98"/>
      <c r="H12" s="99"/>
      <c r="I12" s="3"/>
    </row>
    <row r="13" spans="1:9" x14ac:dyDescent="0.25">
      <c r="B13" s="41" t="s">
        <v>47</v>
      </c>
      <c r="C13" s="64" t="str">
        <f>Proponente!C5</f>
        <v>Università</v>
      </c>
      <c r="D13" s="28" t="s">
        <v>8</v>
      </c>
      <c r="E13" s="28" t="s">
        <v>9</v>
      </c>
      <c r="F13" s="29" t="s">
        <v>10</v>
      </c>
      <c r="G13" s="30" t="s">
        <v>11</v>
      </c>
      <c r="H13" s="30" t="s">
        <v>12</v>
      </c>
      <c r="I13" s="3"/>
    </row>
    <row r="14" spans="1:9" s="4" customFormat="1" x14ac:dyDescent="0.3">
      <c r="B14" s="31" t="s">
        <v>31</v>
      </c>
      <c r="C14" s="31"/>
      <c r="D14" s="40">
        <f>Proponente!C13</f>
        <v>17800</v>
      </c>
      <c r="E14" s="40">
        <f>Proponente!D13</f>
        <v>11700</v>
      </c>
      <c r="F14" s="40">
        <f>Proponente!E13</f>
        <v>29500</v>
      </c>
      <c r="G14" s="42">
        <v>10000</v>
      </c>
      <c r="H14" s="42">
        <v>12000</v>
      </c>
    </row>
    <row r="15" spans="1:9" x14ac:dyDescent="0.25">
      <c r="B15" s="102" t="s">
        <v>30</v>
      </c>
      <c r="C15" s="103"/>
      <c r="D15" s="59">
        <f>D14</f>
        <v>17800</v>
      </c>
      <c r="E15" s="59">
        <f t="shared" ref="E15:H15" si="0">E14</f>
        <v>11700</v>
      </c>
      <c r="F15" s="59">
        <f t="shared" si="0"/>
        <v>29500</v>
      </c>
      <c r="G15" s="34">
        <f>G14</f>
        <v>10000</v>
      </c>
      <c r="H15" s="34">
        <f t="shared" si="0"/>
        <v>12000</v>
      </c>
      <c r="I15" s="3"/>
    </row>
    <row r="16" spans="1:9" s="6" customFormat="1" x14ac:dyDescent="0.3">
      <c r="B16" s="100" t="s">
        <v>34</v>
      </c>
      <c r="C16" s="101"/>
      <c r="D16" s="80">
        <f>Proponente!C18</f>
        <v>17800</v>
      </c>
      <c r="E16" s="80">
        <f>Proponente!D18</f>
        <v>11700</v>
      </c>
      <c r="F16" s="65">
        <f>Proponente!E18</f>
        <v>29500</v>
      </c>
      <c r="G16" s="33"/>
      <c r="H16" s="32"/>
    </row>
    <row r="17" spans="2:8" ht="31.2" customHeight="1" x14ac:dyDescent="0.25">
      <c r="E17" s="81" t="str">
        <f>IF(E16&gt;=F16*0.2,"Vincolo SS OK","Vincolo SS non rispettato")</f>
        <v>Vincolo SS OK</v>
      </c>
      <c r="G17" s="60"/>
      <c r="H17" s="60"/>
    </row>
    <row r="19" spans="2:8" x14ac:dyDescent="0.25">
      <c r="B19" s="7" t="s">
        <v>13</v>
      </c>
      <c r="C19" s="7" t="s">
        <v>10</v>
      </c>
    </row>
    <row r="20" spans="2:8" ht="27.6" x14ac:dyDescent="0.25">
      <c r="B20" s="15" t="s">
        <v>14</v>
      </c>
      <c r="C20" s="26">
        <f>Proponente!E8</f>
        <v>18000</v>
      </c>
    </row>
    <row r="21" spans="2:8" ht="25.5" customHeight="1" x14ac:dyDescent="0.25">
      <c r="B21" s="27" t="s">
        <v>15</v>
      </c>
      <c r="C21" s="26">
        <f>Proponente!E9</f>
        <v>5000</v>
      </c>
    </row>
    <row r="22" spans="2:8" ht="41.4" x14ac:dyDescent="0.25">
      <c r="B22" s="62" t="s">
        <v>44</v>
      </c>
      <c r="C22" s="26">
        <f>Proponente!E10</f>
        <v>3000</v>
      </c>
      <c r="D22" s="35" t="str">
        <f>IF(C22&lt;=C15*0.25,"OK","superato limite del 15%")</f>
        <v>superato limite del 15%</v>
      </c>
    </row>
    <row r="23" spans="2:8" ht="41.4" x14ac:dyDescent="0.25">
      <c r="B23" s="15" t="s">
        <v>35</v>
      </c>
      <c r="C23" s="26">
        <f>Proponente!E11</f>
        <v>800</v>
      </c>
      <c r="D23" s="35" t="str">
        <f>IF(C23&lt;=C20*0.03,"OK","superato limite del 3%")</f>
        <v>superato limite del 3%</v>
      </c>
    </row>
    <row r="24" spans="2:8" ht="41.4" x14ac:dyDescent="0.25">
      <c r="B24" s="15" t="s">
        <v>37</v>
      </c>
      <c r="C24" s="26">
        <f>Proponente!E12</f>
        <v>2700</v>
      </c>
    </row>
    <row r="25" spans="2:8" x14ac:dyDescent="0.25">
      <c r="B25" s="44" t="s">
        <v>36</v>
      </c>
      <c r="C25" s="43">
        <f>SUM(C20:C24)</f>
        <v>29500</v>
      </c>
    </row>
    <row r="26" spans="2:8" x14ac:dyDescent="0.25">
      <c r="B26" s="58" t="s">
        <v>38</v>
      </c>
      <c r="C26" s="57">
        <f>F16</f>
        <v>29500</v>
      </c>
    </row>
    <row r="27" spans="2:8" ht="27.6" x14ac:dyDescent="0.25">
      <c r="B27" s="82" t="s">
        <v>56</v>
      </c>
      <c r="C27" s="83">
        <f>Proponente!E19</f>
        <v>0</v>
      </c>
    </row>
    <row r="29" spans="2:8" x14ac:dyDescent="0.25">
      <c r="B29" s="89"/>
      <c r="C29" s="89"/>
      <c r="D29" s="89"/>
      <c r="E29" s="89"/>
      <c r="F29" s="89"/>
    </row>
    <row r="30" spans="2:8" x14ac:dyDescent="0.25">
      <c r="B30" s="89"/>
      <c r="C30" s="89"/>
      <c r="D30" s="89"/>
      <c r="E30" s="89"/>
      <c r="F30" s="89"/>
    </row>
    <row r="31" spans="2:8" x14ac:dyDescent="0.25">
      <c r="B31" s="89"/>
      <c r="C31" s="89"/>
      <c r="D31" s="89"/>
      <c r="E31" s="89"/>
      <c r="F31" s="89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7" zoomScale="110" zoomScaleNormal="110" workbookViewId="0">
      <selection activeCell="K19" sqref="K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1" customWidth="1"/>
    <col min="4" max="4" width="19.33203125" style="21" customWidth="1"/>
    <col min="5" max="5" width="18.33203125" style="21" customWidth="1"/>
    <col min="6" max="6" width="17.44140625" style="21" customWidth="1"/>
    <col min="7" max="7" width="18.6640625" style="21" customWidth="1"/>
    <col min="8" max="8" width="19.6640625" style="21" customWidth="1"/>
    <col min="9" max="16384" width="10.44140625" style="3"/>
  </cols>
  <sheetData>
    <row r="1" spans="2:8" ht="14.1" customHeight="1" x14ac:dyDescent="0.25">
      <c r="B1" s="89"/>
      <c r="C1" s="89"/>
      <c r="D1" s="89"/>
      <c r="E1" s="89"/>
      <c r="F1" s="89"/>
      <c r="G1" s="89"/>
    </row>
    <row r="2" spans="2:8" ht="14.1" customHeight="1" x14ac:dyDescent="0.25">
      <c r="B2" s="89"/>
      <c r="C2" s="89"/>
      <c r="D2" s="89"/>
      <c r="E2" s="89"/>
      <c r="F2" s="89"/>
      <c r="G2" s="89"/>
    </row>
    <row r="3" spans="2:8" ht="14.1" customHeight="1" x14ac:dyDescent="0.25">
      <c r="B3" s="89"/>
      <c r="C3" s="89"/>
      <c r="D3" s="89"/>
      <c r="E3" s="89"/>
      <c r="F3" s="89"/>
      <c r="G3" s="89"/>
    </row>
    <row r="4" spans="2:8" ht="14.1" customHeight="1" x14ac:dyDescent="0.25">
      <c r="B4" s="89"/>
      <c r="C4" s="89"/>
      <c r="D4" s="89"/>
      <c r="E4" s="89"/>
      <c r="F4" s="89"/>
      <c r="G4" s="89"/>
    </row>
    <row r="5" spans="2:8" ht="14.1" customHeight="1" x14ac:dyDescent="0.25">
      <c r="B5" s="89"/>
      <c r="C5" s="89"/>
      <c r="D5" s="89"/>
      <c r="E5" s="89"/>
      <c r="F5" s="89"/>
      <c r="G5" s="89"/>
    </row>
    <row r="6" spans="2:8" ht="14.1" customHeight="1" x14ac:dyDescent="0.25">
      <c r="B6" s="89"/>
      <c r="C6" s="89"/>
      <c r="D6" s="89"/>
      <c r="E6" s="89"/>
      <c r="F6" s="89"/>
      <c r="G6" s="89"/>
    </row>
    <row r="7" spans="2:8" ht="14.1" customHeight="1" x14ac:dyDescent="0.25">
      <c r="B7" s="89"/>
      <c r="C7" s="89"/>
      <c r="D7" s="89"/>
      <c r="E7" s="89"/>
      <c r="F7" s="89"/>
      <c r="G7" s="89"/>
    </row>
    <row r="8" spans="2:8" ht="14.1" customHeight="1" x14ac:dyDescent="0.3">
      <c r="B8" s="96" t="s">
        <v>32</v>
      </c>
      <c r="C8" s="96"/>
      <c r="D8" s="96"/>
      <c r="E8" s="96"/>
      <c r="F8" s="96"/>
      <c r="G8" s="96"/>
    </row>
    <row r="9" spans="2:8" ht="15.6" x14ac:dyDescent="0.3">
      <c r="B9" s="12"/>
    </row>
    <row r="10" spans="2:8" ht="14.4" x14ac:dyDescent="0.25">
      <c r="B10" s="107" t="s">
        <v>16</v>
      </c>
      <c r="C10" s="107"/>
      <c r="D10" s="107"/>
      <c r="E10" s="107"/>
      <c r="F10" s="107"/>
      <c r="G10" s="107"/>
      <c r="H10" s="107"/>
    </row>
    <row r="11" spans="2:8" ht="14.4" x14ac:dyDescent="0.25">
      <c r="B11" s="107" t="s">
        <v>17</v>
      </c>
      <c r="C11" s="107"/>
      <c r="D11" s="107"/>
      <c r="E11" s="107"/>
      <c r="F11" s="107"/>
      <c r="G11" s="107"/>
      <c r="H11" s="107"/>
    </row>
    <row r="12" spans="2:8" ht="14.4" x14ac:dyDescent="0.25">
      <c r="B12" s="107" t="s">
        <v>46</v>
      </c>
      <c r="C12" s="107"/>
      <c r="D12" s="107"/>
      <c r="E12" s="107"/>
      <c r="F12" s="107"/>
      <c r="G12" s="107"/>
      <c r="H12" s="107"/>
    </row>
    <row r="13" spans="2:8" ht="15.6" x14ac:dyDescent="0.3">
      <c r="B13" s="11"/>
    </row>
    <row r="14" spans="2:8" ht="36.75" customHeight="1" x14ac:dyDescent="0.25">
      <c r="C14" s="19" t="s">
        <v>18</v>
      </c>
      <c r="D14" s="19" t="s">
        <v>19</v>
      </c>
      <c r="E14" s="19" t="s">
        <v>20</v>
      </c>
      <c r="F14" s="19" t="s">
        <v>21</v>
      </c>
      <c r="G14" s="19" t="s">
        <v>22</v>
      </c>
      <c r="H14" s="20" t="s">
        <v>45</v>
      </c>
    </row>
    <row r="15" spans="2:8" x14ac:dyDescent="0.25">
      <c r="B15" s="61" t="s">
        <v>39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ht="27.6" x14ac:dyDescent="0.25">
      <c r="B16" s="24" t="s">
        <v>23</v>
      </c>
      <c r="C16" s="37">
        <f t="shared" ref="C16:H16" si="0">SUM(C15:C15)</f>
        <v>1</v>
      </c>
      <c r="D16" s="37">
        <f t="shared" si="0"/>
        <v>1</v>
      </c>
      <c r="E16" s="37">
        <f t="shared" si="0"/>
        <v>1</v>
      </c>
      <c r="F16" s="37">
        <f t="shared" si="0"/>
        <v>1</v>
      </c>
      <c r="G16" s="37">
        <f t="shared" si="0"/>
        <v>1</v>
      </c>
      <c r="H16" s="38">
        <f t="shared" si="0"/>
        <v>5</v>
      </c>
    </row>
    <row r="20" spans="1:1" x14ac:dyDescent="0.25">
      <c r="A20" s="3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abSelected="1" zoomScaleNormal="100" workbookViewId="0">
      <selection activeCell="D14" sqref="D14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7" ht="30.6" customHeight="1" x14ac:dyDescent="0.3">
      <c r="B2" s="112" t="s">
        <v>55</v>
      </c>
      <c r="C2" s="112"/>
      <c r="D2" s="112"/>
      <c r="E2" s="112"/>
      <c r="F2" s="112"/>
    </row>
    <row r="4" spans="2:7" x14ac:dyDescent="0.25">
      <c r="B4" s="111" t="s">
        <v>50</v>
      </c>
      <c r="C4" s="111"/>
      <c r="D4" s="111"/>
      <c r="E4" s="111"/>
      <c r="F4" s="111"/>
    </row>
    <row r="5" spans="2:7" ht="31.5" customHeight="1" x14ac:dyDescent="0.25">
      <c r="B5" s="63" t="s">
        <v>48</v>
      </c>
      <c r="C5" s="66" t="s">
        <v>49</v>
      </c>
      <c r="D5" s="5"/>
      <c r="E5" s="69" t="s">
        <v>54</v>
      </c>
      <c r="F5" s="66" t="s">
        <v>58</v>
      </c>
    </row>
    <row r="6" spans="2:7" ht="30.6" customHeight="1" x14ac:dyDescent="0.25">
      <c r="B6" s="113" t="s">
        <v>13</v>
      </c>
      <c r="C6" s="114" t="s">
        <v>4</v>
      </c>
      <c r="D6" s="114" t="s">
        <v>5</v>
      </c>
      <c r="E6" s="114" t="s">
        <v>25</v>
      </c>
      <c r="F6" s="23" t="s">
        <v>57</v>
      </c>
    </row>
    <row r="7" spans="2:7" s="18" customFormat="1" x14ac:dyDescent="0.25">
      <c r="B7" s="113"/>
      <c r="C7" s="114"/>
      <c r="D7" s="114"/>
      <c r="E7" s="114"/>
      <c r="F7" s="68" t="str">
        <f>IF(F5="Mezzogiorno","1,00","0,00")</f>
        <v>0,00</v>
      </c>
    </row>
    <row r="8" spans="2:7" x14ac:dyDescent="0.25">
      <c r="B8" s="5" t="s">
        <v>14</v>
      </c>
      <c r="C8" s="39">
        <v>10000</v>
      </c>
      <c r="D8" s="39">
        <v>8000</v>
      </c>
      <c r="E8" s="74">
        <f>C8+D8</f>
        <v>18000</v>
      </c>
      <c r="F8" s="73"/>
      <c r="G8" s="77"/>
    </row>
    <row r="9" spans="2:7" x14ac:dyDescent="0.25">
      <c r="B9" s="9" t="s">
        <v>15</v>
      </c>
      <c r="C9" s="39">
        <v>5000</v>
      </c>
      <c r="D9" s="39">
        <v>0</v>
      </c>
      <c r="E9" s="74">
        <f t="shared" ref="E9:E13" si="0">C9+D9</f>
        <v>5000</v>
      </c>
      <c r="F9" s="73"/>
      <c r="G9" s="77"/>
    </row>
    <row r="10" spans="2:7" ht="27.6" x14ac:dyDescent="0.25">
      <c r="B10" s="8" t="s">
        <v>53</v>
      </c>
      <c r="C10" s="39">
        <v>1000</v>
      </c>
      <c r="D10" s="39">
        <v>2000</v>
      </c>
      <c r="E10" s="74">
        <f t="shared" si="0"/>
        <v>3000</v>
      </c>
      <c r="F10" s="35" t="str">
        <f>IF(E10&lt;=E13*0.15, "OK","superato il limite del 15%")</f>
        <v>OK</v>
      </c>
      <c r="G10" s="78"/>
    </row>
    <row r="11" spans="2:7" ht="41.4" x14ac:dyDescent="0.25">
      <c r="B11" s="8" t="s">
        <v>35</v>
      </c>
      <c r="C11" s="39">
        <v>300</v>
      </c>
      <c r="D11" s="39">
        <v>500</v>
      </c>
      <c r="E11" s="74">
        <f t="shared" si="0"/>
        <v>800</v>
      </c>
      <c r="F11" s="35" t="str">
        <f>IF(E11&lt;=E13*0.03, "OK","superato il limite del 3%")</f>
        <v>OK</v>
      </c>
      <c r="G11" s="78"/>
    </row>
    <row r="12" spans="2:7" ht="41.4" x14ac:dyDescent="0.25">
      <c r="B12" s="8" t="s">
        <v>37</v>
      </c>
      <c r="C12" s="22">
        <f>C8*0.15</f>
        <v>1500</v>
      </c>
      <c r="D12" s="22">
        <f>D8*0.15</f>
        <v>1200</v>
      </c>
      <c r="E12" s="74">
        <f t="shared" si="0"/>
        <v>2700</v>
      </c>
      <c r="F12" s="76"/>
      <c r="G12" s="77"/>
    </row>
    <row r="13" spans="2:7" x14ac:dyDescent="0.25">
      <c r="B13" s="55" t="s">
        <v>36</v>
      </c>
      <c r="C13" s="56">
        <f t="shared" ref="C13:D13" si="1">SUM(C8:C12)</f>
        <v>17800</v>
      </c>
      <c r="D13" s="56">
        <f t="shared" si="1"/>
        <v>11700</v>
      </c>
      <c r="E13" s="75">
        <f t="shared" si="0"/>
        <v>29500</v>
      </c>
      <c r="F13" s="76"/>
    </row>
    <row r="14" spans="2:7" ht="27.6" x14ac:dyDescent="0.25">
      <c r="B14" s="25" t="s">
        <v>51</v>
      </c>
      <c r="C14" s="53" t="str">
        <f>IF(C5="Università","1,00","0,00")</f>
        <v>1,00</v>
      </c>
      <c r="D14" s="71" t="str">
        <f>IF(C5="Università","1,00","0,00")</f>
        <v>1,00</v>
      </c>
      <c r="E14" s="108"/>
    </row>
    <row r="15" spans="2:7" x14ac:dyDescent="0.25">
      <c r="B15" s="25" t="s">
        <v>52</v>
      </c>
      <c r="C15" s="53" t="str">
        <f>IF(C5="EPR","1,00","0,00")</f>
        <v>0,00</v>
      </c>
      <c r="D15" s="71" t="str">
        <f>IF(C5="EPR","1,00","0,00")</f>
        <v>0,00</v>
      </c>
      <c r="E15" s="109"/>
    </row>
    <row r="16" spans="2:7" ht="27.6" x14ac:dyDescent="0.25">
      <c r="B16" s="25" t="s">
        <v>41</v>
      </c>
      <c r="C16" s="53" t="str">
        <f>IF(C5="Micro o Piccola Impresa","0,70","0,00")</f>
        <v>0,00</v>
      </c>
      <c r="D16" s="71" t="str">
        <f>IF(C5="Micro o Piccola Impresa","0,45","0,00")</f>
        <v>0,00</v>
      </c>
      <c r="E16" s="109"/>
    </row>
    <row r="17" spans="2:6" ht="27.6" x14ac:dyDescent="0.25">
      <c r="B17" s="52" t="s">
        <v>42</v>
      </c>
      <c r="C17" s="54" t="str">
        <f>IF(C5="Media Impresa","0,60","0,00")</f>
        <v>0,00</v>
      </c>
      <c r="D17" s="72" t="str">
        <f>IF(C5="Media Impresa","0,35","0,00")</f>
        <v>0,00</v>
      </c>
      <c r="E17" s="110"/>
    </row>
    <row r="18" spans="2:6" x14ac:dyDescent="0.25">
      <c r="B18" s="58" t="s">
        <v>43</v>
      </c>
      <c r="C18" s="57">
        <f>C13*(C14+C15+C16+C17)</f>
        <v>17800</v>
      </c>
      <c r="D18" s="57">
        <f>D13*(D14+D15+D16+D17)</f>
        <v>11700</v>
      </c>
      <c r="E18" s="79">
        <f>C18+D18</f>
        <v>29500</v>
      </c>
      <c r="F18" s="70"/>
    </row>
    <row r="19" spans="2:6" x14ac:dyDescent="0.25">
      <c r="B19" s="84" t="s">
        <v>56</v>
      </c>
      <c r="E19" s="85">
        <f>F7*E18</f>
        <v>0</v>
      </c>
    </row>
    <row r="20" spans="2:6" x14ac:dyDescent="0.25">
      <c r="C20" s="67"/>
      <c r="D20" s="67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>
      <formula1>"Università, EPR, Micro o Piccola Impresa, Media Impresa,"</formula1>
    </dataValidation>
    <dataValidation type="list" allowBlank="1" showInputMessage="1" showErrorMessage="1" sqref="G17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26</v>
      </c>
    </row>
    <row r="2" spans="1:1" x14ac:dyDescent="0.3">
      <c r="A2" t="s">
        <v>27</v>
      </c>
    </row>
    <row r="3" spans="1:1" x14ac:dyDescent="0.3">
      <c r="A3" t="s">
        <v>28</v>
      </c>
    </row>
    <row r="4" spans="1:1" x14ac:dyDescent="0.3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2024-02-20T21:11:55Z</dcterms:modified>
  <cp:category/>
  <cp:contentStatus/>
</cp:coreProperties>
</file>