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niele\OneDrive - CNR\PNRR\MOST\BANDI_A_CASCATA\SECONDO_BANDO\"/>
    </mc:Choice>
  </mc:AlternateContent>
  <bookViews>
    <workbookView xWindow="0" yWindow="504" windowWidth="28800" windowHeight="14304" firstSheet="1" activeTab="1"/>
  </bookViews>
  <sheets>
    <sheet name="Istruzioni di compilazione" sheetId="15" r:id="rId1"/>
    <sheet name="PIANO ECON-FIN per tipologia " sheetId="10" r:id="rId2"/>
    <sheet name="PIANO ECON-FIN per L.A." sheetId="6" r:id="rId3"/>
    <sheet name="Capofila" sheetId="12" r:id="rId4"/>
    <sheet name="Partner 1" sheetId="16" r:id="rId5"/>
    <sheet name="Partner 2" sheetId="17" r:id="rId6"/>
    <sheet name="Partner 3" sheetId="18" r:id="rId7"/>
    <sheet name="campi_predef" sheetId="8" state="hidden" r:id="rId8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8" i="10" l="1"/>
  <c r="D27" i="10" l="1"/>
  <c r="E22" i="10"/>
  <c r="D17" i="18" l="1"/>
  <c r="D18" i="18"/>
  <c r="D18" i="17"/>
  <c r="D17" i="17"/>
  <c r="D17" i="16"/>
  <c r="D18" i="16"/>
  <c r="D18" i="12"/>
  <c r="D17" i="12"/>
  <c r="C30" i="10"/>
  <c r="C29" i="10"/>
  <c r="C28" i="10"/>
  <c r="C27" i="10"/>
  <c r="C26" i="10"/>
  <c r="C25" i="10"/>
  <c r="F19" i="10"/>
  <c r="F18" i="10"/>
  <c r="F17" i="10"/>
  <c r="F16" i="10"/>
  <c r="E19" i="10"/>
  <c r="E18" i="10"/>
  <c r="E17" i="10"/>
  <c r="E16" i="10"/>
  <c r="D19" i="10"/>
  <c r="D18" i="10"/>
  <c r="C19" i="10"/>
  <c r="C18" i="10"/>
  <c r="C17" i="10"/>
  <c r="C16" i="10"/>
  <c r="D17" i="10"/>
  <c r="H17" i="6"/>
  <c r="C18" i="18"/>
  <c r="C17" i="18"/>
  <c r="D16" i="18"/>
  <c r="C16" i="18"/>
  <c r="D15" i="18"/>
  <c r="C15" i="18"/>
  <c r="D14" i="18"/>
  <c r="C14" i="18"/>
  <c r="D13" i="18"/>
  <c r="D12" i="18"/>
  <c r="C12" i="18"/>
  <c r="C13" i="18" s="1"/>
  <c r="E11" i="18"/>
  <c r="E10" i="18"/>
  <c r="E9" i="18"/>
  <c r="E8" i="18"/>
  <c r="F7" i="18"/>
  <c r="C18" i="17"/>
  <c r="C17" i="17"/>
  <c r="D16" i="17"/>
  <c r="C16" i="17"/>
  <c r="D15" i="17"/>
  <c r="C15" i="17"/>
  <c r="D14" i="17"/>
  <c r="C14" i="17"/>
  <c r="D13" i="17"/>
  <c r="D12" i="17"/>
  <c r="C12" i="17"/>
  <c r="C13" i="17" s="1"/>
  <c r="E11" i="17"/>
  <c r="E10" i="17"/>
  <c r="E9" i="17"/>
  <c r="E8" i="17"/>
  <c r="F7" i="17"/>
  <c r="C18" i="16"/>
  <c r="C17" i="16"/>
  <c r="D16" i="16"/>
  <c r="C16" i="16"/>
  <c r="D15" i="16"/>
  <c r="C15" i="16"/>
  <c r="D14" i="16"/>
  <c r="C14" i="16"/>
  <c r="D13" i="16"/>
  <c r="D12" i="16"/>
  <c r="C12" i="16"/>
  <c r="C13" i="16" s="1"/>
  <c r="E11" i="16"/>
  <c r="E10" i="16"/>
  <c r="E9" i="16"/>
  <c r="E8" i="16"/>
  <c r="F7" i="16"/>
  <c r="C19" i="12"/>
  <c r="D16" i="12"/>
  <c r="D15" i="12"/>
  <c r="D14" i="12"/>
  <c r="C17" i="12"/>
  <c r="C16" i="12"/>
  <c r="C15" i="12"/>
  <c r="C14" i="12"/>
  <c r="D19" i="17" l="1"/>
  <c r="D19" i="18"/>
  <c r="D19" i="16"/>
  <c r="E13" i="18"/>
  <c r="F11" i="18" s="1"/>
  <c r="C19" i="18"/>
  <c r="E12" i="18"/>
  <c r="E13" i="17"/>
  <c r="F11" i="17" s="1"/>
  <c r="C19" i="17"/>
  <c r="E12" i="17"/>
  <c r="E13" i="16"/>
  <c r="F11" i="16" s="1"/>
  <c r="C19" i="16"/>
  <c r="E12" i="16"/>
  <c r="E19" i="18" l="1"/>
  <c r="E20" i="18" s="1"/>
  <c r="E19" i="17"/>
  <c r="E20" i="17" s="1"/>
  <c r="E19" i="16"/>
  <c r="D21" i="10"/>
  <c r="F10" i="18"/>
  <c r="F10" i="17"/>
  <c r="F10" i="16"/>
  <c r="E20" i="16" l="1"/>
  <c r="F7" i="12" l="1"/>
  <c r="C18" i="12" l="1"/>
  <c r="J20" i="10" l="1"/>
  <c r="I20" i="10"/>
  <c r="D12" i="12" l="1"/>
  <c r="D13" i="12" s="1"/>
  <c r="D19" i="12" s="1"/>
  <c r="E21" i="10" s="1"/>
  <c r="C12" i="12"/>
  <c r="C13" i="12" s="1"/>
  <c r="E11" i="12"/>
  <c r="E10" i="12"/>
  <c r="E9" i="12"/>
  <c r="E8" i="12"/>
  <c r="E20" i="10" l="1"/>
  <c r="D16" i="10"/>
  <c r="E13" i="12"/>
  <c r="F11" i="12" s="1"/>
  <c r="E12" i="12"/>
  <c r="D20" i="10" l="1"/>
  <c r="F10" i="12"/>
  <c r="E19" i="12"/>
  <c r="C31" i="10" l="1"/>
  <c r="F21" i="10"/>
  <c r="F20" i="10"/>
  <c r="E20" i="12"/>
  <c r="C32" i="10" s="1"/>
  <c r="D32" i="10" s="1"/>
  <c r="H15" i="6"/>
  <c r="G19" i="6"/>
  <c r="H16" i="6"/>
  <c r="H18" i="6"/>
  <c r="D19" i="6"/>
  <c r="E19" i="6"/>
  <c r="F19" i="6"/>
  <c r="C19" i="6"/>
  <c r="G16" i="10" l="1"/>
  <c r="H16" i="10"/>
  <c r="H18" i="10"/>
  <c r="G18" i="10"/>
  <c r="H19" i="10"/>
  <c r="G19" i="10"/>
  <c r="H17" i="10"/>
  <c r="G17" i="10"/>
  <c r="H19" i="6"/>
</calcChain>
</file>

<file path=xl/sharedStrings.xml><?xml version="1.0" encoding="utf-8"?>
<sst xmlns="http://schemas.openxmlformats.org/spreadsheetml/2006/main" count="165" uniqueCount="75">
  <si>
    <t>Tipologia Ente o Impresa</t>
  </si>
  <si>
    <t>Tipologia Attività</t>
  </si>
  <si>
    <t>(a)</t>
  </si>
  <si>
    <t>(c)</t>
  </si>
  <si>
    <t>(d)</t>
  </si>
  <si>
    <t>% contributo</t>
  </si>
  <si>
    <t>maggiorazione per collaborazione</t>
  </si>
  <si>
    <t>Intensità massima</t>
  </si>
  <si>
    <t>Micro/Piccola impresa</t>
  </si>
  <si>
    <t>Ricerca industriale</t>
  </si>
  <si>
    <t>Sviluppo sperimentale</t>
  </si>
  <si>
    <t>Media impresa</t>
  </si>
  <si>
    <t>Grande impresa</t>
  </si>
  <si>
    <t>Esempi di calcolo progetti in collaborazione</t>
  </si>
  <si>
    <t>COSTI</t>
  </si>
  <si>
    <t>RI</t>
  </si>
  <si>
    <t>SS</t>
  </si>
  <si>
    <t>TOTALE</t>
  </si>
  <si>
    <r>
      <t xml:space="preserve">di cui vincolo </t>
    </r>
    <r>
      <rPr>
        <b/>
        <i/>
        <sz val="11"/>
        <color theme="4" tint="-0.249977111117893"/>
        <rFont val="Arial"/>
        <family val="2"/>
      </rPr>
      <t>digital</t>
    </r>
  </si>
  <si>
    <r>
      <t xml:space="preserve">di cui vincolo </t>
    </r>
    <r>
      <rPr>
        <b/>
        <i/>
        <sz val="11"/>
        <color theme="4" tint="-0.249977111117893"/>
        <rFont val="Arial"/>
        <family val="2"/>
      </rPr>
      <t>climate</t>
    </r>
  </si>
  <si>
    <t>Capofila</t>
  </si>
  <si>
    <t xml:space="preserve">Voce di costo </t>
  </si>
  <si>
    <t>Personale  impiegato nelle attività</t>
  </si>
  <si>
    <t>Materiali e licenze</t>
  </si>
  <si>
    <t>Costi per servizi di consulenza specialistica</t>
  </si>
  <si>
    <t>Per Linea di attività si intende un gruppo di attività correlate all'interno di un progetto (anche denominate in genere "Work Package").</t>
  </si>
  <si>
    <t>Fare riferimento alla struttura del progetto, con la quale è necessario garantire la massima congruenza.</t>
  </si>
  <si>
    <t>LINEA ATTIVITÀ /  WP 1</t>
  </si>
  <si>
    <t>LINEA ATTIVITÀ /  WP 2</t>
  </si>
  <si>
    <t>LINEA ATTIVITÀ /  WP 3</t>
  </si>
  <si>
    <t>LINEA ATTIVITÀ /  WP 4</t>
  </si>
  <si>
    <t>LINEA ATTIVITÀ /  WP n</t>
  </si>
  <si>
    <t>TOTALE per Partner</t>
  </si>
  <si>
    <t>TOTALE L.A.</t>
  </si>
  <si>
    <t xml:space="preserve"> </t>
  </si>
  <si>
    <t>Totale</t>
  </si>
  <si>
    <t>Dimensione impresa</t>
  </si>
  <si>
    <t>Micro o piccola impresa</t>
  </si>
  <si>
    <t>Media Impresa</t>
  </si>
  <si>
    <t>Grande Impresa</t>
  </si>
  <si>
    <t>TOTALE COSTO PROGETTO</t>
  </si>
  <si>
    <t>Nome Partner</t>
  </si>
  <si>
    <t>Tipologia</t>
  </si>
  <si>
    <t>Allegato 10_B - Piano economico e finanziario - Progetti Collaborativi</t>
  </si>
  <si>
    <r>
      <t xml:space="preserve">
Ogni Partner deve compilare un foglio relativo ai propri costi, selezionando la tipologia di ente o di impresa dal menù a tendina. Il Proponente deve inserire i dati nelle sole celle evidenziate in verde mentre i dati delle altre celle sono calcolati in modo automatico.
Il foglio "PIANO ECON-FIN per L.A." deve dare il dettaglio per ogni partner della distribuzione dei costi per linee di attività, secondo i relativi totali di budget del partner di riferimento. 
Il foglio  "PIANO ECON-FIN per tipologia" si autocompila, ma è necessario dare evidenza della quota </t>
    </r>
    <r>
      <rPr>
        <b/>
        <sz val="11"/>
        <color rgb="FF0070C0"/>
        <rFont val="Arial"/>
        <family val="2"/>
      </rPr>
      <t>Digital</t>
    </r>
    <r>
      <rPr>
        <sz val="11"/>
        <color theme="1"/>
        <rFont val="Arial"/>
        <family val="2"/>
      </rPr>
      <t xml:space="preserve"> e </t>
    </r>
    <r>
      <rPr>
        <b/>
        <sz val="11"/>
        <color rgb="FF0070C0"/>
        <rFont val="Arial"/>
        <family val="2"/>
      </rPr>
      <t>Climate</t>
    </r>
    <r>
      <rPr>
        <sz val="11"/>
        <color theme="1"/>
        <rFont val="Arial"/>
        <family val="2"/>
      </rPr>
      <t xml:space="preserve"> garantita da ogni partner nel progetto, compilando le relative celle nella colonna G ed H.
Le quote di contributo saranno determinate in base alla dimensione di impresa secondo la tabella di seguito riportata.
</t>
    </r>
  </si>
  <si>
    <t xml:space="preserve">Spese generali supplementari di gestione (15% del costo del personale) </t>
  </si>
  <si>
    <t>Costi per consulenza amministrativa (max 3% del costo totale del progetto)</t>
  </si>
  <si>
    <t>TOTALE AGEVOLAZIONE</t>
  </si>
  <si>
    <t>AGEVOLAZIONE</t>
  </si>
  <si>
    <t>Percentuale Agevolazione Micro o Piccola Impresa</t>
  </si>
  <si>
    <t>Percentuale Agevolazione Media Impresa</t>
  </si>
  <si>
    <t>Percentuale Agevolazione Grande Impresa</t>
  </si>
  <si>
    <t>Percentuale Mezzogiorno</t>
  </si>
  <si>
    <t>Sede Operativa</t>
  </si>
  <si>
    <t>Mezzogiorno</t>
  </si>
  <si>
    <t>NOME CAPOFILA</t>
  </si>
  <si>
    <t>Tipologia Soggetto</t>
  </si>
  <si>
    <t>Università</t>
  </si>
  <si>
    <t>Inserire i dati nei campi evidenziati in verde. La tipologia di Soggetto e la Sede Operativa vanno selezionate dal menu a tendina</t>
  </si>
  <si>
    <t>Percentuale Agevolazione EPR</t>
  </si>
  <si>
    <t>Percentuale Agevolazione Università</t>
  </si>
  <si>
    <t>AGEVOLAZIONE MEZZOGIORNO</t>
  </si>
  <si>
    <t>NOME PARTNER 1</t>
  </si>
  <si>
    <t>NOME PARTNER 2</t>
  </si>
  <si>
    <t>Partner 1</t>
  </si>
  <si>
    <t>Partner 2</t>
  </si>
  <si>
    <t>Partner 3</t>
  </si>
  <si>
    <t>I dati vanno inseriti nelle sole caselle evidenziate in verde, le altre si compilano autonomamente</t>
  </si>
  <si>
    <t>NOME PARTNER 3</t>
  </si>
  <si>
    <t>Costi per servizi di consulenza specialistica (max 15% del costo totale del progetto)</t>
  </si>
  <si>
    <t>TOTALE PROGETTO</t>
  </si>
  <si>
    <t>Centro-Nord</t>
  </si>
  <si>
    <t>min 10% totale</t>
  </si>
  <si>
    <t>max 70% totale</t>
  </si>
  <si>
    <t>le caselle evidenziate in giallo sono per la verifica dei limiti del bando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</si>
</sst>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8" tint="-0.499984740745262"/>
      <name val="Arial"/>
      <family val="2"/>
    </font>
    <font>
      <sz val="8"/>
      <color rgb="FFFF0000"/>
      <name val="Arial"/>
      <family val="2"/>
    </font>
    <font>
      <sz val="10"/>
      <color theme="1"/>
      <name val="Arial"/>
      <family val="2"/>
    </font>
    <font>
      <b/>
      <sz val="11"/>
      <color rgb="FF0070C0"/>
      <name val="Arial"/>
      <family val="2"/>
    </font>
    <font>
      <b/>
      <sz val="11"/>
      <name val="Arial"/>
      <family val="2"/>
    </font>
    <font>
      <i/>
      <sz val="11"/>
      <color theme="1"/>
      <name val="Arial"/>
      <family val="2"/>
    </font>
    <font>
      <b/>
      <i/>
      <sz val="11"/>
      <color theme="4" tint="-0.249977111117893"/>
      <name val="Arial"/>
      <family val="2"/>
    </font>
    <font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0" applyFont="1"/>
    <xf numFmtId="9" fontId="4" fillId="0" borderId="0" xfId="2" applyFont="1"/>
    <xf numFmtId="0" fontId="4" fillId="0" borderId="0" xfId="0" applyFont="1"/>
    <xf numFmtId="0" fontId="5" fillId="0" borderId="1" xfId="0" applyFont="1" applyBorder="1" applyAlignment="1">
      <alignment horizontal="center"/>
    </xf>
    <xf numFmtId="0" fontId="4" fillId="0" borderId="0" xfId="0" applyFont="1" applyAlignment="1">
      <alignment vertical="top"/>
    </xf>
    <xf numFmtId="0" fontId="4" fillId="0" borderId="1" xfId="0" applyFont="1" applyBorder="1"/>
    <xf numFmtId="0" fontId="4" fillId="0" borderId="0" xfId="0" applyFont="1" applyAlignment="1">
      <alignment vertical="center"/>
    </xf>
    <xf numFmtId="0" fontId="4" fillId="5" borderId="1" xfId="0" applyFont="1" applyFill="1" applyBorder="1"/>
    <xf numFmtId="0" fontId="4" fillId="0" borderId="1" xfId="0" applyFont="1" applyBorder="1" applyAlignment="1">
      <alignment wrapText="1"/>
    </xf>
    <xf numFmtId="164" fontId="4" fillId="0" borderId="1" xfId="0" applyNumberFormat="1" applyFont="1" applyBorder="1"/>
    <xf numFmtId="9" fontId="4" fillId="0" borderId="0" xfId="2" applyFont="1" applyFill="1"/>
    <xf numFmtId="0" fontId="4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/>
    <xf numFmtId="9" fontId="7" fillId="0" borderId="0" xfId="2" applyFont="1" applyFill="1"/>
    <xf numFmtId="9" fontId="7" fillId="0" borderId="0" xfId="2" applyFont="1"/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164" fontId="4" fillId="4" borderId="1" xfId="0" applyNumberFormat="1" applyFont="1" applyFill="1" applyBorder="1"/>
    <xf numFmtId="0" fontId="4" fillId="5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 wrapText="1"/>
    </xf>
    <xf numFmtId="164" fontId="4" fillId="2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left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64" fontId="4" fillId="6" borderId="1" xfId="0" applyNumberFormat="1" applyFont="1" applyFill="1" applyBorder="1"/>
    <xf numFmtId="44" fontId="4" fillId="6" borderId="0" xfId="1" applyFont="1" applyFill="1" applyBorder="1" applyAlignment="1">
      <alignment horizontal="center" wrapText="1"/>
    </xf>
    <xf numFmtId="44" fontId="4" fillId="2" borderId="0" xfId="1" applyFont="1" applyFill="1" applyBorder="1" applyAlignment="1">
      <alignment horizontal="center" wrapText="1"/>
    </xf>
    <xf numFmtId="44" fontId="5" fillId="2" borderId="0" xfId="1" applyFont="1" applyFill="1" applyBorder="1" applyAlignment="1">
      <alignment horizontal="center" wrapText="1"/>
    </xf>
    <xf numFmtId="164" fontId="5" fillId="2" borderId="2" xfId="1" applyNumberFormat="1" applyFont="1" applyFill="1" applyBorder="1" applyAlignment="1">
      <alignment vertical="center"/>
    </xf>
    <xf numFmtId="164" fontId="5" fillId="0" borderId="9" xfId="0" applyNumberFormat="1" applyFont="1" applyFill="1" applyBorder="1" applyAlignment="1">
      <alignment vertical="center"/>
    </xf>
    <xf numFmtId="0" fontId="5" fillId="6" borderId="1" xfId="0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8" fillId="0" borderId="4" xfId="0" applyFont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right"/>
    </xf>
    <xf numFmtId="0" fontId="5" fillId="7" borderId="1" xfId="0" applyFont="1" applyFill="1" applyBorder="1" applyAlignment="1">
      <alignment wrapText="1"/>
    </xf>
    <xf numFmtId="164" fontId="5" fillId="7" borderId="1" xfId="1" applyNumberFormat="1" applyFont="1" applyFill="1" applyBorder="1"/>
    <xf numFmtId="164" fontId="5" fillId="7" borderId="1" xfId="0" applyNumberFormat="1" applyFont="1" applyFill="1" applyBorder="1"/>
    <xf numFmtId="0" fontId="5" fillId="7" borderId="1" xfId="0" applyFont="1" applyFill="1" applyBorder="1"/>
    <xf numFmtId="0" fontId="4" fillId="3" borderId="1" xfId="0" applyFont="1" applyFill="1" applyBorder="1" applyAlignment="1">
      <alignment horizontal="center" vertical="center" wrapText="1"/>
    </xf>
    <xf numFmtId="9" fontId="4" fillId="0" borderId="0" xfId="2" applyFont="1" applyFill="1" applyAlignment="1">
      <alignment horizontal="center" vertical="center"/>
    </xf>
    <xf numFmtId="0" fontId="8" fillId="0" borderId="3" xfId="0" applyFont="1" applyBorder="1" applyAlignment="1">
      <alignment wrapText="1"/>
    </xf>
    <xf numFmtId="0" fontId="14" fillId="0" borderId="1" xfId="0" applyFont="1" applyBorder="1" applyAlignment="1">
      <alignment horizontal="center" vertical="center" wrapText="1"/>
    </xf>
    <xf numFmtId="0" fontId="9" fillId="6" borderId="1" xfId="0" applyFont="1" applyFill="1" applyBorder="1" applyAlignment="1" applyProtection="1">
      <alignment horizontal="center" vertical="center" wrapText="1"/>
      <protection locked="0"/>
    </xf>
    <xf numFmtId="0" fontId="9" fillId="6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right"/>
    </xf>
    <xf numFmtId="2" fontId="4" fillId="2" borderId="2" xfId="0" applyNumberFormat="1" applyFont="1" applyFill="1" applyBorder="1" applyAlignment="1">
      <alignment horizontal="right"/>
    </xf>
    <xf numFmtId="0" fontId="5" fillId="8" borderId="1" xfId="0" applyFont="1" applyFill="1" applyBorder="1"/>
    <xf numFmtId="164" fontId="5" fillId="8" borderId="0" xfId="0" applyNumberFormat="1" applyFont="1" applyFill="1"/>
    <xf numFmtId="164" fontId="4" fillId="6" borderId="1" xfId="0" applyNumberFormat="1" applyFont="1" applyFill="1" applyBorder="1" applyAlignment="1">
      <alignment vertical="top"/>
    </xf>
    <xf numFmtId="0" fontId="4" fillId="3" borderId="5" xfId="0" applyFont="1" applyFill="1" applyBorder="1" applyAlignment="1">
      <alignment horizontal="center" vertical="center" wrapText="1"/>
    </xf>
    <xf numFmtId="164" fontId="5" fillId="7" borderId="1" xfId="1" applyNumberFormat="1" applyFont="1" applyFill="1" applyBorder="1" applyAlignment="1">
      <alignment vertical="center"/>
    </xf>
    <xf numFmtId="0" fontId="5" fillId="7" borderId="1" xfId="0" applyFont="1" applyFill="1" applyBorder="1" applyAlignment="1">
      <alignment horizontal="left" wrapText="1"/>
    </xf>
    <xf numFmtId="164" fontId="5" fillId="7" borderId="1" xfId="0" applyNumberFormat="1" applyFont="1" applyFill="1" applyBorder="1" applyAlignment="1">
      <alignment vertical="center"/>
    </xf>
    <xf numFmtId="164" fontId="5" fillId="8" borderId="1" xfId="0" applyNumberFormat="1" applyFont="1" applyFill="1" applyBorder="1" applyAlignment="1">
      <alignment vertical="center"/>
    </xf>
    <xf numFmtId="164" fontId="4" fillId="2" borderId="1" xfId="1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/>
    <xf numFmtId="164" fontId="5" fillId="0" borderId="10" xfId="1" applyNumberFormat="1" applyFont="1" applyFill="1" applyBorder="1" applyAlignment="1">
      <alignment vertical="center"/>
    </xf>
    <xf numFmtId="164" fontId="5" fillId="7" borderId="3" xfId="1" applyNumberFormat="1" applyFont="1" applyFill="1" applyBorder="1" applyAlignment="1">
      <alignment vertical="center"/>
    </xf>
    <xf numFmtId="164" fontId="5" fillId="2" borderId="13" xfId="1" applyNumberFormat="1" applyFont="1" applyFill="1" applyBorder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164" fontId="5" fillId="0" borderId="8" xfId="1" applyNumberFormat="1" applyFont="1" applyFill="1" applyBorder="1" applyAlignment="1">
      <alignment vertical="center"/>
    </xf>
    <xf numFmtId="164" fontId="5" fillId="0" borderId="13" xfId="1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7" borderId="3" xfId="0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/>
    </xf>
    <xf numFmtId="164" fontId="5" fillId="0" borderId="7" xfId="0" applyNumberFormat="1" applyFont="1" applyFill="1" applyBorder="1" applyAlignment="1">
      <alignment horizontal="center"/>
    </xf>
    <xf numFmtId="164" fontId="5" fillId="0" borderId="5" xfId="0" applyNumberFormat="1" applyFont="1" applyFill="1" applyBorder="1" applyAlignment="1">
      <alignment horizontal="center"/>
    </xf>
    <xf numFmtId="0" fontId="4" fillId="6" borderId="11" xfId="0" applyFont="1" applyFill="1" applyBorder="1" applyAlignment="1">
      <alignment horizontal="center"/>
    </xf>
    <xf numFmtId="0" fontId="4" fillId="6" borderId="12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91440</xdr:colOff>
      <xdr:row>0</xdr:row>
      <xdr:rowOff>83820</xdr:rowOff>
    </xdr:from>
    <xdr:to>
      <xdr:col>6</xdr:col>
      <xdr:colOff>309880</xdr:colOff>
      <xdr:row>6</xdr:row>
      <xdr:rowOff>71755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7740" y="83820"/>
          <a:ext cx="6746240" cy="103949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21</xdr:row>
      <xdr:rowOff>0</xdr:rowOff>
    </xdr:from>
    <xdr:to>
      <xdr:col>5</xdr:col>
      <xdr:colOff>184150</xdr:colOff>
      <xdr:row>23</xdr:row>
      <xdr:rowOff>118745</xdr:rowOff>
    </xdr:to>
    <xdr:grpSp>
      <xdr:nvGrpSpPr>
        <xdr:cNvPr id="6" name="Gruppo 5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pSpPr/>
      </xdr:nvGrpSpPr>
      <xdr:grpSpPr>
        <a:xfrm>
          <a:off x="883920" y="6332220"/>
          <a:ext cx="5502910" cy="484505"/>
          <a:chOff x="0" y="0"/>
          <a:chExt cx="5487670" cy="484505"/>
        </a:xfrm>
      </xdr:grpSpPr>
      <xdr:pic>
        <xdr:nvPicPr>
          <xdr:cNvPr id="7" name="Immagine 6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30709" b="28121"/>
          <a:stretch/>
        </xdr:blipFill>
        <xdr:spPr bwMode="auto">
          <a:xfrm>
            <a:off x="4069080" y="53340"/>
            <a:ext cx="1418590" cy="41275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8" name="Immagine 7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3989705" cy="484505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96520</xdr:colOff>
      <xdr:row>0</xdr:row>
      <xdr:rowOff>73660</xdr:rowOff>
    </xdr:from>
    <xdr:to>
      <xdr:col>5</xdr:col>
      <xdr:colOff>731520</xdr:colOff>
      <xdr:row>6</xdr:row>
      <xdr:rowOff>61595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2820" y="73660"/>
          <a:ext cx="6746240" cy="1039495"/>
        </a:xfrm>
        <a:prstGeom prst="rect">
          <a:avLst/>
        </a:prstGeom>
        <a:noFill/>
      </xdr:spPr>
    </xdr:pic>
    <xdr:clientData/>
  </xdr:twoCellAnchor>
  <xdr:twoCellAnchor>
    <xdr:from>
      <xdr:col>1</xdr:col>
      <xdr:colOff>68580</xdr:colOff>
      <xdr:row>33</xdr:row>
      <xdr:rowOff>45720</xdr:rowOff>
    </xdr:from>
    <xdr:to>
      <xdr:col>5</xdr:col>
      <xdr:colOff>46990</xdr:colOff>
      <xdr:row>36</xdr:row>
      <xdr:rowOff>4445</xdr:rowOff>
    </xdr:to>
    <xdr:grpSp>
      <xdr:nvGrpSpPr>
        <xdr:cNvPr id="3" name="Grupp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pSpPr/>
      </xdr:nvGrpSpPr>
      <xdr:grpSpPr>
        <a:xfrm>
          <a:off x="952500" y="8252460"/>
          <a:ext cx="6104890" cy="484505"/>
          <a:chOff x="0" y="0"/>
          <a:chExt cx="5487670" cy="484505"/>
        </a:xfrm>
      </xdr:grpSpPr>
      <xdr:pic>
        <xdr:nvPicPr>
          <xdr:cNvPr id="5" name="Immagine 4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30709" b="28121"/>
          <a:stretch/>
        </xdr:blipFill>
        <xdr:spPr bwMode="auto">
          <a:xfrm>
            <a:off x="4069080" y="53340"/>
            <a:ext cx="1418590" cy="41275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6" name="Immagine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3989705" cy="484505"/>
          </a:xfrm>
          <a:prstGeom prst="rect">
            <a:avLst/>
          </a:prstGeom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48490</xdr:colOff>
      <xdr:row>0</xdr:row>
      <xdr:rowOff>69273</xdr:rowOff>
    </xdr:from>
    <xdr:to>
      <xdr:col>6</xdr:col>
      <xdr:colOff>1211349</xdr:colOff>
      <xdr:row>6</xdr:row>
      <xdr:rowOff>69677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8254" y="69273"/>
          <a:ext cx="6746240" cy="10394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4"/>
  <sheetViews>
    <sheetView topLeftCell="A7" workbookViewId="0">
      <selection activeCell="B8" sqref="B8:F8"/>
    </sheetView>
  </sheetViews>
  <sheetFormatPr defaultColWidth="8.88671875" defaultRowHeight="14.4" x14ac:dyDescent="0.3"/>
  <cols>
    <col min="1" max="1" width="12.88671875" customWidth="1"/>
    <col min="2" max="2" width="20.6640625" customWidth="1"/>
    <col min="3" max="3" width="30.44140625" customWidth="1"/>
    <col min="4" max="4" width="12.33203125" bestFit="1" customWidth="1"/>
    <col min="5" max="5" width="14.109375" bestFit="1" customWidth="1"/>
    <col min="6" max="6" width="17.33203125" bestFit="1" customWidth="1"/>
  </cols>
  <sheetData>
    <row r="1" spans="2:6" ht="14.1" customHeight="1" x14ac:dyDescent="0.3">
      <c r="B1" s="77"/>
      <c r="C1" s="77"/>
      <c r="D1" s="77"/>
      <c r="E1" s="77"/>
      <c r="F1" s="77"/>
    </row>
    <row r="2" spans="2:6" ht="14.1" customHeight="1" x14ac:dyDescent="0.3">
      <c r="B2" s="77"/>
      <c r="C2" s="77"/>
      <c r="D2" s="77"/>
      <c r="E2" s="77"/>
      <c r="F2" s="77"/>
    </row>
    <row r="3" spans="2:6" ht="14.1" customHeight="1" x14ac:dyDescent="0.3">
      <c r="B3" s="77"/>
      <c r="C3" s="77"/>
      <c r="D3" s="77"/>
      <c r="E3" s="77"/>
      <c r="F3" s="77"/>
    </row>
    <row r="4" spans="2:6" ht="14.1" customHeight="1" x14ac:dyDescent="0.3">
      <c r="B4" s="77"/>
      <c r="C4" s="77"/>
      <c r="D4" s="77"/>
      <c r="E4" s="77"/>
      <c r="F4" s="77"/>
    </row>
    <row r="5" spans="2:6" ht="14.1" customHeight="1" x14ac:dyDescent="0.3">
      <c r="B5" s="77"/>
      <c r="C5" s="77"/>
      <c r="D5" s="77"/>
      <c r="E5" s="77"/>
      <c r="F5" s="77"/>
    </row>
    <row r="6" spans="2:6" ht="14.1" customHeight="1" x14ac:dyDescent="0.3">
      <c r="B6" s="77"/>
      <c r="C6" s="77"/>
      <c r="D6" s="77"/>
      <c r="E6" s="77"/>
      <c r="F6" s="77"/>
    </row>
    <row r="7" spans="2:6" ht="14.1" customHeight="1" x14ac:dyDescent="0.3">
      <c r="B7" s="77"/>
      <c r="C7" s="77"/>
      <c r="D7" s="77"/>
      <c r="E7" s="77"/>
      <c r="F7" s="77"/>
    </row>
    <row r="8" spans="2:6" ht="14.1" customHeight="1" x14ac:dyDescent="0.3">
      <c r="B8" s="85" t="s">
        <v>43</v>
      </c>
      <c r="C8" s="85"/>
      <c r="D8" s="85"/>
      <c r="E8" s="85"/>
      <c r="F8" s="85"/>
    </row>
    <row r="9" spans="2:6" x14ac:dyDescent="0.3">
      <c r="B9" s="3"/>
      <c r="C9" s="3"/>
      <c r="D9" s="3"/>
      <c r="E9" s="3"/>
      <c r="F9" s="3"/>
    </row>
    <row r="10" spans="2:6" ht="174.6" customHeight="1" x14ac:dyDescent="0.3">
      <c r="B10" s="80" t="s">
        <v>44</v>
      </c>
      <c r="C10" s="80"/>
      <c r="D10" s="80"/>
      <c r="E10" s="80"/>
      <c r="F10" s="80"/>
    </row>
    <row r="11" spans="2:6" x14ac:dyDescent="0.3">
      <c r="B11" s="3"/>
      <c r="C11" s="3"/>
      <c r="D11" s="3"/>
      <c r="E11" s="3"/>
      <c r="F11" s="3"/>
    </row>
    <row r="12" spans="2:6" s="18" customFormat="1" x14ac:dyDescent="0.3">
      <c r="B12" s="81" t="s">
        <v>0</v>
      </c>
      <c r="C12" s="82" t="s">
        <v>1</v>
      </c>
      <c r="D12" s="4" t="s">
        <v>2</v>
      </c>
      <c r="E12" s="4" t="s">
        <v>3</v>
      </c>
      <c r="F12" s="4" t="s">
        <v>4</v>
      </c>
    </row>
    <row r="13" spans="2:6" s="21" customFormat="1" ht="55.2" x14ac:dyDescent="0.3">
      <c r="B13" s="81"/>
      <c r="C13" s="83"/>
      <c r="D13" s="19" t="s">
        <v>5</v>
      </c>
      <c r="E13" s="19" t="s">
        <v>6</v>
      </c>
      <c r="F13" s="19" t="s">
        <v>7</v>
      </c>
    </row>
    <row r="14" spans="2:6" x14ac:dyDescent="0.3">
      <c r="B14" s="81" t="s">
        <v>8</v>
      </c>
      <c r="C14" s="6" t="s">
        <v>9</v>
      </c>
      <c r="D14" s="20">
        <v>70</v>
      </c>
      <c r="E14" s="20">
        <v>10</v>
      </c>
      <c r="F14" s="20">
        <v>80</v>
      </c>
    </row>
    <row r="15" spans="2:6" x14ac:dyDescent="0.3">
      <c r="B15" s="81"/>
      <c r="C15" s="6" t="s">
        <v>10</v>
      </c>
      <c r="D15" s="20">
        <v>45</v>
      </c>
      <c r="E15" s="20">
        <v>15</v>
      </c>
      <c r="F15" s="20">
        <v>60</v>
      </c>
    </row>
    <row r="16" spans="2:6" x14ac:dyDescent="0.3">
      <c r="B16" s="84" t="s">
        <v>11</v>
      </c>
      <c r="C16" s="6" t="s">
        <v>9</v>
      </c>
      <c r="D16" s="20">
        <v>60</v>
      </c>
      <c r="E16" s="20">
        <v>15</v>
      </c>
      <c r="F16" s="20">
        <v>75</v>
      </c>
    </row>
    <row r="17" spans="2:6" x14ac:dyDescent="0.3">
      <c r="B17" s="84"/>
      <c r="C17" s="6" t="s">
        <v>10</v>
      </c>
      <c r="D17" s="20">
        <v>35</v>
      </c>
      <c r="E17" s="20">
        <v>15</v>
      </c>
      <c r="F17" s="20">
        <v>50</v>
      </c>
    </row>
    <row r="18" spans="2:6" x14ac:dyDescent="0.3">
      <c r="B18" s="78" t="s">
        <v>12</v>
      </c>
      <c r="C18" s="6" t="s">
        <v>9</v>
      </c>
      <c r="D18" s="20">
        <v>50</v>
      </c>
      <c r="E18" s="20">
        <v>15</v>
      </c>
      <c r="F18" s="20">
        <v>65</v>
      </c>
    </row>
    <row r="19" spans="2:6" x14ac:dyDescent="0.3">
      <c r="B19" s="79"/>
      <c r="C19" s="6" t="s">
        <v>10</v>
      </c>
      <c r="D19" s="20">
        <v>25</v>
      </c>
      <c r="E19" s="20">
        <v>15</v>
      </c>
      <c r="F19" s="20">
        <v>40</v>
      </c>
    </row>
    <row r="22" spans="2:6" x14ac:dyDescent="0.3">
      <c r="B22" s="76"/>
      <c r="C22" s="76"/>
      <c r="D22" s="76"/>
      <c r="E22" s="76"/>
      <c r="F22" s="76"/>
    </row>
    <row r="23" spans="2:6" x14ac:dyDescent="0.3">
      <c r="B23" s="76"/>
      <c r="C23" s="76"/>
      <c r="D23" s="76"/>
      <c r="E23" s="76"/>
      <c r="F23" s="76"/>
    </row>
    <row r="24" spans="2:6" x14ac:dyDescent="0.3">
      <c r="B24" s="76"/>
      <c r="C24" s="76"/>
      <c r="D24" s="76"/>
      <c r="E24" s="76"/>
      <c r="F24" s="76"/>
    </row>
  </sheetData>
  <mergeCells count="9">
    <mergeCell ref="B22:F24"/>
    <mergeCell ref="B1:F7"/>
    <mergeCell ref="B18:B19"/>
    <mergeCell ref="B10:F10"/>
    <mergeCell ref="B12:B13"/>
    <mergeCell ref="C12:C13"/>
    <mergeCell ref="B14:B15"/>
    <mergeCell ref="B16:B17"/>
    <mergeCell ref="B8:F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abSelected="1" topLeftCell="A12" zoomScaleNormal="100" workbookViewId="0">
      <selection activeCell="E22" sqref="E22"/>
    </sheetView>
  </sheetViews>
  <sheetFormatPr defaultColWidth="10.44140625" defaultRowHeight="13.8" x14ac:dyDescent="0.25"/>
  <cols>
    <col min="1" max="1" width="12.88671875" style="3" customWidth="1"/>
    <col min="2" max="2" width="34.44140625" style="3" customWidth="1"/>
    <col min="3" max="3" width="24.109375" style="3" customWidth="1"/>
    <col min="4" max="4" width="16.33203125" style="3" customWidth="1"/>
    <col min="5" max="5" width="14.44140625" style="3" customWidth="1"/>
    <col min="6" max="8" width="15.44140625" style="3" customWidth="1"/>
    <col min="9" max="9" width="21.88671875" style="2" customWidth="1"/>
    <col min="10" max="10" width="21.88671875" style="3" customWidth="1"/>
    <col min="11" max="11" width="10.88671875" style="2" customWidth="1"/>
    <col min="12" max="13" width="14.33203125" style="3" customWidth="1"/>
    <col min="14" max="14" width="100.88671875" style="3" customWidth="1"/>
    <col min="15" max="16384" width="10.44140625" style="3"/>
  </cols>
  <sheetData>
    <row r="1" spans="1:11" ht="14.1" customHeight="1" x14ac:dyDescent="0.25">
      <c r="B1" s="77"/>
      <c r="C1" s="77"/>
      <c r="D1" s="77"/>
      <c r="E1" s="77"/>
      <c r="F1" s="77"/>
      <c r="G1" s="77"/>
      <c r="H1" s="77"/>
      <c r="I1" s="77"/>
    </row>
    <row r="2" spans="1:11" ht="14.1" customHeight="1" x14ac:dyDescent="0.25">
      <c r="B2" s="77"/>
      <c r="C2" s="77"/>
      <c r="D2" s="77"/>
      <c r="E2" s="77"/>
      <c r="F2" s="77"/>
      <c r="G2" s="77"/>
      <c r="H2" s="77"/>
      <c r="I2" s="77"/>
    </row>
    <row r="3" spans="1:11" ht="14.1" customHeight="1" x14ac:dyDescent="0.25">
      <c r="B3" s="77"/>
      <c r="C3" s="77"/>
      <c r="D3" s="77"/>
      <c r="E3" s="77"/>
      <c r="F3" s="77"/>
      <c r="G3" s="77"/>
      <c r="H3" s="77"/>
      <c r="I3" s="77"/>
    </row>
    <row r="4" spans="1:11" ht="14.1" customHeight="1" x14ac:dyDescent="0.25">
      <c r="A4" s="12"/>
      <c r="B4" s="77"/>
      <c r="C4" s="77"/>
      <c r="D4" s="77"/>
      <c r="E4" s="77"/>
      <c r="F4" s="77"/>
      <c r="G4" s="77"/>
      <c r="H4" s="77"/>
      <c r="I4" s="77"/>
    </row>
    <row r="5" spans="1:11" ht="14.1" customHeight="1" x14ac:dyDescent="0.25">
      <c r="A5" s="12"/>
      <c r="B5" s="77"/>
      <c r="C5" s="77"/>
      <c r="D5" s="77"/>
      <c r="E5" s="77"/>
      <c r="F5" s="77"/>
      <c r="G5" s="77"/>
      <c r="H5" s="77"/>
      <c r="I5" s="77"/>
    </row>
    <row r="6" spans="1:11" ht="14.1" customHeight="1" x14ac:dyDescent="0.25">
      <c r="A6" s="12"/>
      <c r="B6" s="77"/>
      <c r="C6" s="77"/>
      <c r="D6" s="77"/>
      <c r="E6" s="77"/>
      <c r="F6" s="77"/>
      <c r="G6" s="77"/>
      <c r="H6" s="77"/>
      <c r="I6" s="77"/>
    </row>
    <row r="7" spans="1:11" ht="14.1" customHeight="1" x14ac:dyDescent="0.25">
      <c r="B7" s="77"/>
      <c r="C7" s="77"/>
      <c r="D7" s="77"/>
      <c r="E7" s="77"/>
      <c r="F7" s="77"/>
      <c r="G7" s="77"/>
      <c r="H7" s="77"/>
      <c r="I7" s="77"/>
    </row>
    <row r="8" spans="1:11" s="14" customFormat="1" ht="14.1" customHeight="1" x14ac:dyDescent="0.3">
      <c r="B8" s="85" t="s">
        <v>43</v>
      </c>
      <c r="C8" s="85"/>
      <c r="D8" s="85"/>
      <c r="E8" s="85"/>
      <c r="F8" s="85"/>
      <c r="G8" s="43"/>
      <c r="H8" s="43"/>
      <c r="I8" s="15"/>
      <c r="K8" s="16"/>
    </row>
    <row r="9" spans="1:11" x14ac:dyDescent="0.25">
      <c r="I9" s="11"/>
    </row>
    <row r="10" spans="1:11" ht="14.4" x14ac:dyDescent="0.3">
      <c r="B10" s="91" t="s">
        <v>13</v>
      </c>
      <c r="C10" s="92"/>
      <c r="D10" s="92"/>
      <c r="E10" s="92"/>
      <c r="F10" s="92"/>
      <c r="G10" s="92"/>
      <c r="H10" s="92"/>
      <c r="I10" s="92"/>
    </row>
    <row r="11" spans="1:11" ht="14.4" x14ac:dyDescent="0.3">
      <c r="B11" s="93" t="s">
        <v>67</v>
      </c>
      <c r="C11" s="93"/>
      <c r="D11" s="93"/>
      <c r="E11" s="93"/>
      <c r="F11" s="93"/>
      <c r="G11" s="93"/>
      <c r="H11" s="93"/>
      <c r="I11" s="93"/>
    </row>
    <row r="12" spans="1:11" ht="14.4" x14ac:dyDescent="0.3">
      <c r="B12" s="93" t="s">
        <v>74</v>
      </c>
      <c r="C12" s="93"/>
      <c r="D12" s="93"/>
      <c r="E12" s="93"/>
      <c r="F12" s="93"/>
      <c r="G12" s="93"/>
      <c r="H12" s="93"/>
      <c r="I12" s="93"/>
    </row>
    <row r="14" spans="1:11" x14ac:dyDescent="0.25">
      <c r="D14" s="86" t="s">
        <v>14</v>
      </c>
      <c r="E14" s="87"/>
      <c r="F14" s="87"/>
      <c r="G14" s="87"/>
      <c r="H14" s="87"/>
      <c r="I14" s="87"/>
      <c r="J14" s="88"/>
      <c r="K14" s="3"/>
    </row>
    <row r="15" spans="1:11" x14ac:dyDescent="0.25">
      <c r="B15" s="68" t="s">
        <v>41</v>
      </c>
      <c r="C15" s="68" t="s">
        <v>42</v>
      </c>
      <c r="D15" s="32" t="s">
        <v>15</v>
      </c>
      <c r="E15" s="32" t="s">
        <v>16</v>
      </c>
      <c r="F15" s="33" t="s">
        <v>17</v>
      </c>
      <c r="G15" s="33" t="s">
        <v>72</v>
      </c>
      <c r="H15" s="33" t="s">
        <v>73</v>
      </c>
      <c r="I15" s="34" t="s">
        <v>18</v>
      </c>
      <c r="J15" s="34" t="s">
        <v>19</v>
      </c>
      <c r="K15" s="3"/>
    </row>
    <row r="16" spans="1:11" s="5" customFormat="1" x14ac:dyDescent="0.25">
      <c r="B16" s="41" t="s">
        <v>20</v>
      </c>
      <c r="C16" s="69" t="str">
        <f>Capofila!C5</f>
        <v>Università</v>
      </c>
      <c r="D16" s="67">
        <f>Capofila!C13</f>
        <v>21500</v>
      </c>
      <c r="E16" s="67">
        <f>Capofila!D13</f>
        <v>5800</v>
      </c>
      <c r="F16" s="67">
        <f>Capofila!E13</f>
        <v>27300</v>
      </c>
      <c r="G16" s="62" t="str">
        <f>IF(F16&gt;F$20*0.1,"OK","Non rispettato limite del 10% minimo")</f>
        <v>OK</v>
      </c>
      <c r="H16" s="62" t="str">
        <f>IF(F16&lt;F$20*0.7,"OK","Non rispettato limite del 70% massimo")</f>
        <v>OK</v>
      </c>
      <c r="I16" s="61">
        <v>10000</v>
      </c>
      <c r="J16" s="61">
        <v>1500</v>
      </c>
    </row>
    <row r="17" spans="2:11" x14ac:dyDescent="0.25">
      <c r="B17" s="41" t="s">
        <v>64</v>
      </c>
      <c r="C17" s="69" t="str">
        <f>'Partner 1'!C5</f>
        <v>Università</v>
      </c>
      <c r="D17" s="67">
        <f>'Partner 1'!C13</f>
        <v>21500</v>
      </c>
      <c r="E17" s="67">
        <f>'Partner 1'!D13</f>
        <v>5800</v>
      </c>
      <c r="F17" s="67">
        <f>'Partner 1'!E13</f>
        <v>27300</v>
      </c>
      <c r="G17" s="62" t="str">
        <f t="shared" ref="G17:G19" si="0">IF(F17&gt;F$20*0.1,"OK","Non rispettato limite del 10% minimo")</f>
        <v>OK</v>
      </c>
      <c r="H17" s="62" t="str">
        <f t="shared" ref="H17:H19" si="1">IF(F17&lt;F$20*0.7,"OK","Non rispettato limite del 70% massimo")</f>
        <v>OK</v>
      </c>
      <c r="I17" s="35">
        <v>20000</v>
      </c>
      <c r="J17" s="35">
        <v>200</v>
      </c>
      <c r="K17" s="3"/>
    </row>
    <row r="18" spans="2:11" x14ac:dyDescent="0.25">
      <c r="B18" s="41" t="s">
        <v>65</v>
      </c>
      <c r="C18" s="69" t="str">
        <f>'Partner 2'!C5</f>
        <v>Media Impresa</v>
      </c>
      <c r="D18" s="67">
        <f>'Partner 2'!C13</f>
        <v>21500</v>
      </c>
      <c r="E18" s="67">
        <f>'Partner 2'!D13</f>
        <v>5800</v>
      </c>
      <c r="F18" s="67">
        <f>'Partner 2'!E13</f>
        <v>27300</v>
      </c>
      <c r="G18" s="62" t="str">
        <f t="shared" si="0"/>
        <v>OK</v>
      </c>
      <c r="H18" s="62" t="str">
        <f t="shared" si="1"/>
        <v>OK</v>
      </c>
      <c r="I18" s="35">
        <v>5600</v>
      </c>
      <c r="J18" s="35">
        <v>0</v>
      </c>
      <c r="K18" s="3"/>
    </row>
    <row r="19" spans="2:11" x14ac:dyDescent="0.25">
      <c r="B19" s="41" t="s">
        <v>66</v>
      </c>
      <c r="C19" s="69" t="str">
        <f>'Partner 3'!C5</f>
        <v>Grande impresa</v>
      </c>
      <c r="D19" s="67">
        <f>'Partner 3'!C13</f>
        <v>21500</v>
      </c>
      <c r="E19" s="67">
        <f>'Partner 3'!D13</f>
        <v>5800</v>
      </c>
      <c r="F19" s="67">
        <f>'Partner 3'!E13</f>
        <v>27300</v>
      </c>
      <c r="G19" s="62" t="str">
        <f t="shared" si="0"/>
        <v>OK</v>
      </c>
      <c r="H19" s="62" t="str">
        <f t="shared" si="1"/>
        <v>OK</v>
      </c>
      <c r="I19" s="35">
        <v>0</v>
      </c>
      <c r="J19" s="35">
        <v>0</v>
      </c>
      <c r="K19" s="3"/>
    </row>
    <row r="20" spans="2:11" x14ac:dyDescent="0.25">
      <c r="B20" s="89" t="s">
        <v>40</v>
      </c>
      <c r="C20" s="90"/>
      <c r="D20" s="63">
        <f>SUM(D16:D19)</f>
        <v>86000</v>
      </c>
      <c r="E20" s="63">
        <f>SUM(E16:E19)</f>
        <v>23200</v>
      </c>
      <c r="F20" s="71">
        <f>SUM(F16:F19)</f>
        <v>109200</v>
      </c>
      <c r="G20" s="70"/>
      <c r="H20" s="75"/>
      <c r="I20" s="72">
        <f>SUM(I16:I19)</f>
        <v>35600</v>
      </c>
      <c r="J20" s="39">
        <f>SUM(J16:J19)</f>
        <v>1700</v>
      </c>
      <c r="K20" s="3"/>
    </row>
    <row r="21" spans="2:11" s="7" customFormat="1" x14ac:dyDescent="0.3">
      <c r="B21" s="89" t="s">
        <v>47</v>
      </c>
      <c r="C21" s="90"/>
      <c r="D21" s="63">
        <f>Capofila!C19+'Partner 1'!C19+'Partner 2'!C19+'Partner 3'!C19</f>
        <v>73100</v>
      </c>
      <c r="E21" s="63">
        <f>Capofila!D19+'Partner 1'!D19+'Partner 2'!D19+'Partner 3'!D19</f>
        <v>16820</v>
      </c>
      <c r="F21" s="71">
        <f>Capofila!E19+'Partner 1'!E19+'Partner 2'!E19+'Partner 3'!E19</f>
        <v>89920</v>
      </c>
      <c r="G21" s="74"/>
      <c r="H21" s="73"/>
      <c r="I21" s="40"/>
      <c r="J21" s="40"/>
    </row>
    <row r="22" spans="2:11" ht="53.4" customHeight="1" x14ac:dyDescent="0.25">
      <c r="E22" s="62" t="str">
        <f>IF(E20&gt;F20*0.2,"OK","Non rispettato limite del 20% minimo di SS")</f>
        <v>OK</v>
      </c>
      <c r="I22" s="51"/>
      <c r="J22" s="51"/>
    </row>
    <row r="24" spans="2:11" x14ac:dyDescent="0.25">
      <c r="B24" s="8" t="s">
        <v>21</v>
      </c>
      <c r="C24" s="8" t="s">
        <v>17</v>
      </c>
    </row>
    <row r="25" spans="2:11" x14ac:dyDescent="0.25">
      <c r="B25" s="17" t="s">
        <v>22</v>
      </c>
      <c r="C25" s="30">
        <f>Capofila!E8+'Partner 1'!E8+'Partner 2'!E8+'Partner 3'!E8</f>
        <v>48000</v>
      </c>
    </row>
    <row r="26" spans="2:11" ht="25.5" customHeight="1" x14ac:dyDescent="0.25">
      <c r="B26" s="31" t="s">
        <v>23</v>
      </c>
      <c r="C26" s="30">
        <f>Capofila!E9+'Partner 1'!E9+'Partner 2'!E9+'Partner 3'!E9</f>
        <v>20000</v>
      </c>
    </row>
    <row r="27" spans="2:11" ht="41.4" x14ac:dyDescent="0.25">
      <c r="B27" s="17" t="s">
        <v>69</v>
      </c>
      <c r="C27" s="30">
        <f>Capofila!E10+'Partner 1'!E10+'Partner 2'!E10+'Partner 3'!E10</f>
        <v>12000</v>
      </c>
      <c r="D27" s="50" t="str">
        <f>IF(C27&lt;=F20*0.15,"OK","superato limite del 15%")</f>
        <v>OK</v>
      </c>
    </row>
    <row r="28" spans="2:11" ht="41.4" x14ac:dyDescent="0.25">
      <c r="B28" s="17" t="s">
        <v>46</v>
      </c>
      <c r="C28" s="30">
        <f>Capofila!E11+'Partner 1'!E11+'Partner 2'!E11+'Partner 3'!E11</f>
        <v>22000</v>
      </c>
      <c r="D28" s="50" t="str">
        <f>IF(C28&lt;=F20*0.03,"OK","Superato limite del 3% del costo del progetto")</f>
        <v>Superato limite del 3% del costo del progetto</v>
      </c>
    </row>
    <row r="29" spans="2:11" ht="41.4" x14ac:dyDescent="0.25">
      <c r="B29" s="17" t="s">
        <v>45</v>
      </c>
      <c r="C29" s="30">
        <f>Capofila!E12+'Partner 1'!E12+'Partner 2'!E12+'Partner 3'!E12</f>
        <v>7200</v>
      </c>
    </row>
    <row r="30" spans="2:11" x14ac:dyDescent="0.25">
      <c r="B30" s="64" t="s">
        <v>40</v>
      </c>
      <c r="C30" s="65">
        <f>Capofila!E13+'Partner 1'!E13+'Partner 2'!E13+'Partner 3'!E13</f>
        <v>109200</v>
      </c>
    </row>
    <row r="31" spans="2:11" x14ac:dyDescent="0.25">
      <c r="B31" s="49" t="s">
        <v>47</v>
      </c>
      <c r="C31" s="65">
        <f>Capofila!E19+'Partner 1'!E19+'Partner 2'!E19+'Partner 3'!E19</f>
        <v>89920</v>
      </c>
    </row>
    <row r="32" spans="2:11" ht="69" x14ac:dyDescent="0.25">
      <c r="B32" s="59" t="s">
        <v>61</v>
      </c>
      <c r="C32" s="66">
        <f>Capofila!E20+'Partner 1'!E20+'Partner 2'!E20+'Partner 3'!E20</f>
        <v>43595</v>
      </c>
      <c r="D32" s="50" t="str">
        <f>IF(C32&gt;C31*0.4,"OK","Agevolazione Mezzogiorno inferiore al 40% dell'agevolazione complessiva")</f>
        <v>OK</v>
      </c>
    </row>
    <row r="34" spans="2:8" x14ac:dyDescent="0.25">
      <c r="B34" s="77"/>
      <c r="C34" s="77"/>
      <c r="D34" s="77"/>
      <c r="E34" s="77"/>
      <c r="F34" s="77"/>
      <c r="G34" s="42"/>
      <c r="H34" s="42"/>
    </row>
    <row r="35" spans="2:8" x14ac:dyDescent="0.25">
      <c r="B35" s="77"/>
      <c r="C35" s="77"/>
      <c r="D35" s="77"/>
      <c r="E35" s="77"/>
      <c r="F35" s="77"/>
      <c r="G35" s="42"/>
      <c r="H35" s="42"/>
    </row>
    <row r="36" spans="2:8" x14ac:dyDescent="0.25">
      <c r="B36" s="77"/>
      <c r="C36" s="77"/>
      <c r="D36" s="77"/>
      <c r="E36" s="77"/>
      <c r="F36" s="77"/>
      <c r="G36" s="42"/>
      <c r="H36" s="42"/>
    </row>
  </sheetData>
  <mergeCells count="9">
    <mergeCell ref="B1:I7"/>
    <mergeCell ref="D14:J14"/>
    <mergeCell ref="B34:F36"/>
    <mergeCell ref="B21:C21"/>
    <mergeCell ref="B8:F8"/>
    <mergeCell ref="B20:C20"/>
    <mergeCell ref="B10:I10"/>
    <mergeCell ref="B11:I11"/>
    <mergeCell ref="B12:I1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="110" zoomScaleNormal="110" workbookViewId="0">
      <selection activeCell="G19" sqref="G19"/>
    </sheetView>
  </sheetViews>
  <sheetFormatPr defaultColWidth="10.44140625" defaultRowHeight="13.8" x14ac:dyDescent="0.25"/>
  <cols>
    <col min="1" max="1" width="12.88671875" style="3" customWidth="1"/>
    <col min="2" max="2" width="13.109375" style="3" customWidth="1"/>
    <col min="3" max="3" width="13.109375" style="26" customWidth="1"/>
    <col min="4" max="4" width="19.33203125" style="26" customWidth="1"/>
    <col min="5" max="5" width="18.33203125" style="26" customWidth="1"/>
    <col min="6" max="6" width="17.44140625" style="26" customWidth="1"/>
    <col min="7" max="7" width="18.6640625" style="26" customWidth="1"/>
    <col min="8" max="8" width="19.6640625" style="26" customWidth="1"/>
    <col min="9" max="16384" width="10.44140625" style="3"/>
  </cols>
  <sheetData>
    <row r="1" spans="2:8" ht="14.1" customHeight="1" x14ac:dyDescent="0.25">
      <c r="B1" s="77"/>
      <c r="C1" s="77"/>
      <c r="D1" s="77"/>
      <c r="E1" s="77"/>
      <c r="F1" s="77"/>
      <c r="G1" s="77"/>
    </row>
    <row r="2" spans="2:8" ht="14.1" customHeight="1" x14ac:dyDescent="0.25">
      <c r="B2" s="77"/>
      <c r="C2" s="77"/>
      <c r="D2" s="77"/>
      <c r="E2" s="77"/>
      <c r="F2" s="77"/>
      <c r="G2" s="77"/>
    </row>
    <row r="3" spans="2:8" ht="14.1" customHeight="1" x14ac:dyDescent="0.25">
      <c r="B3" s="77"/>
      <c r="C3" s="77"/>
      <c r="D3" s="77"/>
      <c r="E3" s="77"/>
      <c r="F3" s="77"/>
      <c r="G3" s="77"/>
    </row>
    <row r="4" spans="2:8" ht="14.1" customHeight="1" x14ac:dyDescent="0.25">
      <c r="B4" s="77"/>
      <c r="C4" s="77"/>
      <c r="D4" s="77"/>
      <c r="E4" s="77"/>
      <c r="F4" s="77"/>
      <c r="G4" s="77"/>
    </row>
    <row r="5" spans="2:8" ht="14.1" customHeight="1" x14ac:dyDescent="0.25">
      <c r="B5" s="77"/>
      <c r="C5" s="77"/>
      <c r="D5" s="77"/>
      <c r="E5" s="77"/>
      <c r="F5" s="77"/>
      <c r="G5" s="77"/>
    </row>
    <row r="6" spans="2:8" ht="14.1" customHeight="1" x14ac:dyDescent="0.25">
      <c r="B6" s="77"/>
      <c r="C6" s="77"/>
      <c r="D6" s="77"/>
      <c r="E6" s="77"/>
      <c r="F6" s="77"/>
      <c r="G6" s="77"/>
    </row>
    <row r="7" spans="2:8" ht="14.1" customHeight="1" x14ac:dyDescent="0.25">
      <c r="B7" s="77"/>
      <c r="C7" s="77"/>
      <c r="D7" s="77"/>
      <c r="E7" s="77"/>
      <c r="F7" s="77"/>
      <c r="G7" s="77"/>
    </row>
    <row r="8" spans="2:8" ht="14.1" customHeight="1" x14ac:dyDescent="0.3">
      <c r="B8" s="85" t="s">
        <v>43</v>
      </c>
      <c r="C8" s="85"/>
      <c r="D8" s="85"/>
      <c r="E8" s="85"/>
      <c r="F8" s="85"/>
      <c r="G8" s="85"/>
    </row>
    <row r="9" spans="2:8" ht="15.6" x14ac:dyDescent="0.3">
      <c r="B9" s="14"/>
    </row>
    <row r="10" spans="2:8" ht="14.4" x14ac:dyDescent="0.25">
      <c r="B10" s="94" t="s">
        <v>25</v>
      </c>
      <c r="C10" s="94"/>
      <c r="D10" s="94"/>
      <c r="E10" s="94"/>
      <c r="F10" s="94"/>
      <c r="G10" s="94"/>
      <c r="H10" s="94"/>
    </row>
    <row r="11" spans="2:8" ht="14.4" x14ac:dyDescent="0.25">
      <c r="B11" s="94" t="s">
        <v>26</v>
      </c>
      <c r="C11" s="94"/>
      <c r="D11" s="94"/>
      <c r="E11" s="94"/>
      <c r="F11" s="94"/>
      <c r="G11" s="94"/>
      <c r="H11" s="94"/>
    </row>
    <row r="12" spans="2:8" ht="14.4" x14ac:dyDescent="0.25">
      <c r="B12" s="94" t="s">
        <v>67</v>
      </c>
      <c r="C12" s="94"/>
      <c r="D12" s="94"/>
      <c r="E12" s="94"/>
      <c r="F12" s="94"/>
      <c r="G12" s="94"/>
      <c r="H12" s="94"/>
    </row>
    <row r="13" spans="2:8" ht="15.6" x14ac:dyDescent="0.3">
      <c r="B13" s="13"/>
    </row>
    <row r="14" spans="2:8" ht="36.75" customHeight="1" x14ac:dyDescent="0.25">
      <c r="C14" s="24" t="s">
        <v>27</v>
      </c>
      <c r="D14" s="24" t="s">
        <v>28</v>
      </c>
      <c r="E14" s="24" t="s">
        <v>29</v>
      </c>
      <c r="F14" s="24" t="s">
        <v>30</v>
      </c>
      <c r="G14" s="24" t="s">
        <v>31</v>
      </c>
      <c r="H14" s="25" t="s">
        <v>32</v>
      </c>
    </row>
    <row r="15" spans="2:8" x14ac:dyDescent="0.25">
      <c r="B15" s="23" t="s">
        <v>20</v>
      </c>
      <c r="C15" s="36">
        <v>1</v>
      </c>
      <c r="D15" s="36">
        <v>1</v>
      </c>
      <c r="E15" s="36">
        <v>1</v>
      </c>
      <c r="F15" s="36">
        <v>1</v>
      </c>
      <c r="G15" s="36">
        <v>1</v>
      </c>
      <c r="H15" s="37">
        <f>SUM(C15:G15)</f>
        <v>5</v>
      </c>
    </row>
    <row r="16" spans="2:8" x14ac:dyDescent="0.25">
      <c r="B16" s="23" t="s">
        <v>64</v>
      </c>
      <c r="C16" s="36">
        <v>1</v>
      </c>
      <c r="D16" s="36">
        <v>1</v>
      </c>
      <c r="E16" s="36">
        <v>1</v>
      </c>
      <c r="F16" s="36">
        <v>1</v>
      </c>
      <c r="G16" s="36">
        <v>1</v>
      </c>
      <c r="H16" s="37">
        <f t="shared" ref="H16:H18" si="0">SUM(C16:G16)</f>
        <v>5</v>
      </c>
    </row>
    <row r="17" spans="1:8" x14ac:dyDescent="0.25">
      <c r="B17" s="23" t="s">
        <v>65</v>
      </c>
      <c r="C17" s="36">
        <v>2</v>
      </c>
      <c r="D17" s="36">
        <v>5</v>
      </c>
      <c r="E17" s="36">
        <v>8</v>
      </c>
      <c r="F17" s="36">
        <v>1</v>
      </c>
      <c r="G17" s="36">
        <v>1</v>
      </c>
      <c r="H17" s="37">
        <f t="shared" si="0"/>
        <v>17</v>
      </c>
    </row>
    <row r="18" spans="1:8" ht="12.75" customHeight="1" x14ac:dyDescent="0.25">
      <c r="B18" s="23" t="s">
        <v>66</v>
      </c>
      <c r="C18" s="36">
        <v>1</v>
      </c>
      <c r="D18" s="36">
        <v>1</v>
      </c>
      <c r="E18" s="36">
        <v>1</v>
      </c>
      <c r="F18" s="36">
        <v>1</v>
      </c>
      <c r="G18" s="36">
        <v>1</v>
      </c>
      <c r="H18" s="37">
        <f t="shared" si="0"/>
        <v>5</v>
      </c>
    </row>
    <row r="19" spans="1:8" ht="27.6" x14ac:dyDescent="0.25">
      <c r="B19" s="29" t="s">
        <v>33</v>
      </c>
      <c r="C19" s="37">
        <f t="shared" ref="C19:H19" si="1">SUM(C15:C18)</f>
        <v>5</v>
      </c>
      <c r="D19" s="37">
        <f t="shared" si="1"/>
        <v>8</v>
      </c>
      <c r="E19" s="37">
        <f t="shared" si="1"/>
        <v>11</v>
      </c>
      <c r="F19" s="37">
        <f t="shared" si="1"/>
        <v>4</v>
      </c>
      <c r="G19" s="37">
        <f t="shared" si="1"/>
        <v>4</v>
      </c>
      <c r="H19" s="38">
        <f t="shared" si="1"/>
        <v>32</v>
      </c>
    </row>
    <row r="23" spans="1:8" x14ac:dyDescent="0.25">
      <c r="A23" s="3" t="s">
        <v>34</v>
      </c>
    </row>
  </sheetData>
  <mergeCells count="5">
    <mergeCell ref="B1:G7"/>
    <mergeCell ref="B10:H10"/>
    <mergeCell ref="B11:H11"/>
    <mergeCell ref="B8:G8"/>
    <mergeCell ref="B12:H12"/>
  </mergeCells>
  <phoneticPr fontId="3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0"/>
  <sheetViews>
    <sheetView topLeftCell="A6" zoomScaleNormal="100" workbookViewId="0">
      <selection activeCell="F11" sqref="F11"/>
    </sheetView>
  </sheetViews>
  <sheetFormatPr defaultColWidth="9.109375" defaultRowHeight="13.8" x14ac:dyDescent="0.25"/>
  <cols>
    <col min="1" max="1" width="12.88671875" style="3" customWidth="1"/>
    <col min="2" max="2" width="33.88671875" style="3" customWidth="1"/>
    <col min="3" max="5" width="17.88671875" style="3" customWidth="1"/>
    <col min="6" max="6" width="17.6640625" style="3" customWidth="1"/>
    <col min="7" max="7" width="26.6640625" style="3" customWidth="1"/>
    <col min="8" max="8" width="19.6640625" style="3" customWidth="1"/>
    <col min="9" max="9" width="26.44140625" style="3" customWidth="1"/>
    <col min="10" max="16384" width="9.109375" style="3"/>
  </cols>
  <sheetData>
    <row r="2" spans="2:6" ht="27.6" customHeight="1" x14ac:dyDescent="0.25">
      <c r="B2" s="95" t="s">
        <v>58</v>
      </c>
      <c r="C2" s="95"/>
      <c r="D2" s="95"/>
      <c r="E2" s="95"/>
      <c r="F2" s="95"/>
    </row>
    <row r="4" spans="2:6" x14ac:dyDescent="0.25">
      <c r="B4" s="99" t="s">
        <v>55</v>
      </c>
      <c r="C4" s="100"/>
      <c r="D4" s="100"/>
      <c r="E4" s="100"/>
      <c r="F4" s="100"/>
    </row>
    <row r="5" spans="2:6" ht="31.5" customHeight="1" x14ac:dyDescent="0.25">
      <c r="B5" s="20" t="s">
        <v>56</v>
      </c>
      <c r="C5" s="55" t="s">
        <v>57</v>
      </c>
      <c r="D5" s="52"/>
      <c r="E5" s="53" t="s">
        <v>53</v>
      </c>
      <c r="F5" s="54" t="s">
        <v>54</v>
      </c>
    </row>
    <row r="6" spans="2:6" ht="31.5" customHeight="1" x14ac:dyDescent="0.25">
      <c r="B6" s="101" t="s">
        <v>21</v>
      </c>
      <c r="C6" s="103" t="s">
        <v>9</v>
      </c>
      <c r="D6" s="105" t="s">
        <v>10</v>
      </c>
      <c r="E6" s="44"/>
      <c r="F6" s="26" t="s">
        <v>52</v>
      </c>
    </row>
    <row r="7" spans="2:6" s="22" customFormat="1" x14ac:dyDescent="0.3">
      <c r="B7" s="102"/>
      <c r="C7" s="104"/>
      <c r="D7" s="106"/>
      <c r="E7" s="28" t="s">
        <v>35</v>
      </c>
      <c r="F7" s="56" t="str">
        <f>IF(F5="Mezzogiorno","1,00","0,00")</f>
        <v>1,00</v>
      </c>
    </row>
    <row r="8" spans="2:6" x14ac:dyDescent="0.25">
      <c r="B8" s="6" t="s">
        <v>22</v>
      </c>
      <c r="C8" s="35">
        <v>10000</v>
      </c>
      <c r="D8" s="35">
        <v>2000</v>
      </c>
      <c r="E8" s="27">
        <f>C8+D8</f>
        <v>12000</v>
      </c>
    </row>
    <row r="9" spans="2:6" x14ac:dyDescent="0.25">
      <c r="B9" s="10" t="s">
        <v>23</v>
      </c>
      <c r="C9" s="35">
        <v>5000</v>
      </c>
      <c r="D9" s="35">
        <v>0</v>
      </c>
      <c r="E9" s="27">
        <f t="shared" ref="E9:E13" si="0">C9+D9</f>
        <v>5000</v>
      </c>
    </row>
    <row r="10" spans="2:6" ht="27.6" x14ac:dyDescent="0.25">
      <c r="B10" s="9" t="s">
        <v>24</v>
      </c>
      <c r="C10" s="35">
        <v>0</v>
      </c>
      <c r="D10" s="35">
        <v>3000</v>
      </c>
      <c r="E10" s="27">
        <f t="shared" si="0"/>
        <v>3000</v>
      </c>
      <c r="F10" s="50" t="str">
        <f>IF(E10&lt;=E13*0.15,"OK","superato il limite del 15% del costo del progetto")</f>
        <v>OK</v>
      </c>
    </row>
    <row r="11" spans="2:6" ht="41.4" x14ac:dyDescent="0.25">
      <c r="B11" s="9" t="s">
        <v>46</v>
      </c>
      <c r="C11" s="35">
        <v>5000</v>
      </c>
      <c r="D11" s="35">
        <v>500</v>
      </c>
      <c r="E11" s="27">
        <f t="shared" si="0"/>
        <v>5500</v>
      </c>
      <c r="F11" s="50" t="str">
        <f>IF(E11&lt;=E13*0.03,"OK","superato il limite del 3% del costo del progetto")</f>
        <v>superato il limite del 3% del costo del progetto</v>
      </c>
    </row>
    <row r="12" spans="2:6" ht="41.4" x14ac:dyDescent="0.25">
      <c r="B12" s="9" t="s">
        <v>45</v>
      </c>
      <c r="C12" s="27">
        <f>C8*0.15</f>
        <v>1500</v>
      </c>
      <c r="D12" s="27">
        <f>D8*0.15</f>
        <v>300</v>
      </c>
      <c r="E12" s="27">
        <f t="shared" si="0"/>
        <v>1800</v>
      </c>
    </row>
    <row r="13" spans="2:6" x14ac:dyDescent="0.25">
      <c r="B13" s="46" t="s">
        <v>70</v>
      </c>
      <c r="C13" s="47">
        <f t="shared" ref="C13:D13" si="1">SUM(C8:C12)</f>
        <v>21500</v>
      </c>
      <c r="D13" s="47">
        <f t="shared" si="1"/>
        <v>5800</v>
      </c>
      <c r="E13" s="48">
        <f t="shared" si="0"/>
        <v>27300</v>
      </c>
    </row>
    <row r="14" spans="2:6" ht="27.6" x14ac:dyDescent="0.25">
      <c r="B14" s="9" t="s">
        <v>60</v>
      </c>
      <c r="C14" s="57" t="str">
        <f>IF(C5="Università","1,00","0,00")</f>
        <v>1,00</v>
      </c>
      <c r="D14" s="57" t="str">
        <f>IF(C5="Università","1,00","0,00")</f>
        <v>1,00</v>
      </c>
      <c r="E14" s="96"/>
    </row>
    <row r="15" spans="2:6" x14ac:dyDescent="0.25">
      <c r="B15" s="9" t="s">
        <v>59</v>
      </c>
      <c r="C15" s="57" t="str">
        <f>IF(C5="EPR","1,00","0,00")</f>
        <v>0,00</v>
      </c>
      <c r="D15" s="57" t="str">
        <f>IF(C5="EPR","1,00","0,00")</f>
        <v>0,00</v>
      </c>
      <c r="E15" s="97"/>
    </row>
    <row r="16" spans="2:6" ht="27.6" x14ac:dyDescent="0.25">
      <c r="B16" s="9" t="s">
        <v>49</v>
      </c>
      <c r="C16" s="57" t="str">
        <f>IF(C5="Micro o Piccola Impresa","0,80","0,00")</f>
        <v>0,00</v>
      </c>
      <c r="D16" s="57" t="str">
        <f>IF(C5="Micro o Piccola Impresa","0,60","0,00")</f>
        <v>0,00</v>
      </c>
      <c r="E16" s="97"/>
    </row>
    <row r="17" spans="2:5" ht="27.6" x14ac:dyDescent="0.25">
      <c r="B17" s="9" t="s">
        <v>50</v>
      </c>
      <c r="C17" s="58" t="str">
        <f>IF(C5="Media Impresa","0,75","0,00")</f>
        <v>0,00</v>
      </c>
      <c r="D17" s="58" t="str">
        <f>IF(C5="Media Impresa","0,50","0,00")</f>
        <v>0,00</v>
      </c>
      <c r="E17" s="97"/>
    </row>
    <row r="18" spans="2:5" ht="27.6" x14ac:dyDescent="0.25">
      <c r="B18" s="9" t="s">
        <v>51</v>
      </c>
      <c r="C18" s="45" t="str">
        <f>IF(C5="Grande Impresa","0,65","0,00")</f>
        <v>0,00</v>
      </c>
      <c r="D18" s="45" t="str">
        <f>IF(C5="Grande Impresa","0,40","0,00")</f>
        <v>0,00</v>
      </c>
      <c r="E18" s="98"/>
    </row>
    <row r="19" spans="2:5" x14ac:dyDescent="0.25">
      <c r="B19" s="49" t="s">
        <v>48</v>
      </c>
      <c r="C19" s="48">
        <f>C13*(C14+C15+C16+C17+C18)</f>
        <v>21500</v>
      </c>
      <c r="D19" s="48">
        <f>D13*(D14+D15+D16+D17+D18)</f>
        <v>5800</v>
      </c>
      <c r="E19" s="48">
        <f>C19+D19</f>
        <v>27300</v>
      </c>
    </row>
    <row r="20" spans="2:5" x14ac:dyDescent="0.25">
      <c r="B20" s="59" t="s">
        <v>61</v>
      </c>
      <c r="E20" s="60">
        <f>F7*E19</f>
        <v>27300</v>
      </c>
    </row>
  </sheetData>
  <mergeCells count="6">
    <mergeCell ref="B2:F2"/>
    <mergeCell ref="E14:E18"/>
    <mergeCell ref="B4:F4"/>
    <mergeCell ref="B6:B7"/>
    <mergeCell ref="C6:C7"/>
    <mergeCell ref="D6:D7"/>
  </mergeCells>
  <dataValidations count="3">
    <dataValidation type="list" allowBlank="1" showInputMessage="1" showErrorMessage="1" sqref="C5">
      <formula1>"Università, EPR, Micro o Piccola Impresa, Media Impresa, Grande impresa"</formula1>
    </dataValidation>
    <dataValidation type="list" allowBlank="1" showInputMessage="1" showErrorMessage="1" sqref="G20">
      <formula1>"Micro  o Piccola Impresa, Media Impresa, Grande Impresa"</formula1>
    </dataValidation>
    <dataValidation type="list" allowBlank="1" showInputMessage="1" showErrorMessage="1" sqref="F5">
      <formula1>"Mezzogiorno, Centro-Nord"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0"/>
  <sheetViews>
    <sheetView zoomScale="75" zoomScaleNormal="75" workbookViewId="0">
      <selection activeCell="F5" sqref="F5"/>
    </sheetView>
  </sheetViews>
  <sheetFormatPr defaultColWidth="9.109375" defaultRowHeight="13.8" x14ac:dyDescent="0.25"/>
  <cols>
    <col min="1" max="1" width="12.88671875" style="3" customWidth="1"/>
    <col min="2" max="2" width="33.88671875" style="3" customWidth="1"/>
    <col min="3" max="5" width="17.88671875" style="3" customWidth="1"/>
    <col min="6" max="6" width="17.6640625" style="3" customWidth="1"/>
    <col min="7" max="7" width="26.6640625" style="3" customWidth="1"/>
    <col min="8" max="8" width="19.6640625" style="3" customWidth="1"/>
    <col min="9" max="9" width="26.44140625" style="3" customWidth="1"/>
    <col min="10" max="16384" width="9.109375" style="3"/>
  </cols>
  <sheetData>
    <row r="2" spans="2:6" ht="27.6" customHeight="1" x14ac:dyDescent="0.25">
      <c r="B2" s="95" t="s">
        <v>58</v>
      </c>
      <c r="C2" s="95"/>
      <c r="D2" s="95"/>
      <c r="E2" s="95"/>
      <c r="F2" s="95"/>
    </row>
    <row r="4" spans="2:6" x14ac:dyDescent="0.25">
      <c r="B4" s="99" t="s">
        <v>62</v>
      </c>
      <c r="C4" s="100"/>
      <c r="D4" s="100"/>
      <c r="E4" s="100"/>
      <c r="F4" s="100"/>
    </row>
    <row r="5" spans="2:6" ht="31.5" customHeight="1" x14ac:dyDescent="0.25">
      <c r="B5" s="20" t="s">
        <v>56</v>
      </c>
      <c r="C5" s="55" t="s">
        <v>57</v>
      </c>
      <c r="D5" s="52"/>
      <c r="E5" s="53" t="s">
        <v>53</v>
      </c>
      <c r="F5" s="54" t="s">
        <v>71</v>
      </c>
    </row>
    <row r="6" spans="2:6" ht="31.5" customHeight="1" x14ac:dyDescent="0.25">
      <c r="B6" s="101" t="s">
        <v>21</v>
      </c>
      <c r="C6" s="103" t="s">
        <v>9</v>
      </c>
      <c r="D6" s="105" t="s">
        <v>10</v>
      </c>
      <c r="E6" s="44"/>
      <c r="F6" s="26" t="s">
        <v>52</v>
      </c>
    </row>
    <row r="7" spans="2:6" s="22" customFormat="1" x14ac:dyDescent="0.3">
      <c r="B7" s="102"/>
      <c r="C7" s="104"/>
      <c r="D7" s="106"/>
      <c r="E7" s="28" t="s">
        <v>35</v>
      </c>
      <c r="F7" s="56" t="str">
        <f>IF(F5="Mezzogiorno","1,00","0,00")</f>
        <v>0,00</v>
      </c>
    </row>
    <row r="8" spans="2:6" x14ac:dyDescent="0.25">
      <c r="B8" s="6" t="s">
        <v>22</v>
      </c>
      <c r="C8" s="35">
        <v>10000</v>
      </c>
      <c r="D8" s="35">
        <v>2000</v>
      </c>
      <c r="E8" s="27">
        <f>C8+D8</f>
        <v>12000</v>
      </c>
    </row>
    <row r="9" spans="2:6" x14ac:dyDescent="0.25">
      <c r="B9" s="10" t="s">
        <v>23</v>
      </c>
      <c r="C9" s="35">
        <v>5000</v>
      </c>
      <c r="D9" s="35">
        <v>0</v>
      </c>
      <c r="E9" s="27">
        <f t="shared" ref="E9:E13" si="0">C9+D9</f>
        <v>5000</v>
      </c>
    </row>
    <row r="10" spans="2:6" ht="27.6" x14ac:dyDescent="0.25">
      <c r="B10" s="9" t="s">
        <v>24</v>
      </c>
      <c r="C10" s="35">
        <v>0</v>
      </c>
      <c r="D10" s="35">
        <v>3000</v>
      </c>
      <c r="E10" s="27">
        <f t="shared" si="0"/>
        <v>3000</v>
      </c>
      <c r="F10" s="50" t="str">
        <f>IF(E10&lt;=E13*0.15,"OK","superato il limite del 15% del costo del progetto")</f>
        <v>OK</v>
      </c>
    </row>
    <row r="11" spans="2:6" ht="41.4" x14ac:dyDescent="0.25">
      <c r="B11" s="9" t="s">
        <v>46</v>
      </c>
      <c r="C11" s="35">
        <v>5000</v>
      </c>
      <c r="D11" s="35">
        <v>500</v>
      </c>
      <c r="E11" s="27">
        <f t="shared" si="0"/>
        <v>5500</v>
      </c>
      <c r="F11" s="50" t="str">
        <f>IF(E11&lt;=E13*0.03,"OK","superato il limite del 3% del costo del progetto")</f>
        <v>superato il limite del 3% del costo del progetto</v>
      </c>
    </row>
    <row r="12" spans="2:6" ht="41.4" x14ac:dyDescent="0.25">
      <c r="B12" s="9" t="s">
        <v>45</v>
      </c>
      <c r="C12" s="27">
        <f>C8*0.15</f>
        <v>1500</v>
      </c>
      <c r="D12" s="27">
        <f>D8*0.15</f>
        <v>300</v>
      </c>
      <c r="E12" s="27">
        <f t="shared" si="0"/>
        <v>1800</v>
      </c>
    </row>
    <row r="13" spans="2:6" x14ac:dyDescent="0.25">
      <c r="B13" s="46" t="s">
        <v>70</v>
      </c>
      <c r="C13" s="47">
        <f t="shared" ref="C13:D13" si="1">SUM(C8:C12)</f>
        <v>21500</v>
      </c>
      <c r="D13" s="47">
        <f t="shared" si="1"/>
        <v>5800</v>
      </c>
      <c r="E13" s="48">
        <f t="shared" si="0"/>
        <v>27300</v>
      </c>
    </row>
    <row r="14" spans="2:6" ht="27.6" x14ac:dyDescent="0.25">
      <c r="B14" s="9" t="s">
        <v>60</v>
      </c>
      <c r="C14" s="57" t="str">
        <f>IF(C5="Università","1,00","0,00")</f>
        <v>1,00</v>
      </c>
      <c r="D14" s="57" t="str">
        <f>IF(C5="Università","1,00","0,00")</f>
        <v>1,00</v>
      </c>
      <c r="E14" s="96"/>
    </row>
    <row r="15" spans="2:6" x14ac:dyDescent="0.25">
      <c r="B15" s="9" t="s">
        <v>59</v>
      </c>
      <c r="C15" s="57" t="str">
        <f>IF(C5="EPR","1,00","0,00")</f>
        <v>0,00</v>
      </c>
      <c r="D15" s="57" t="str">
        <f>IF(C5="EPR","1,00","0,00")</f>
        <v>0,00</v>
      </c>
      <c r="E15" s="97"/>
    </row>
    <row r="16" spans="2:6" ht="27.6" x14ac:dyDescent="0.25">
      <c r="B16" s="9" t="s">
        <v>49</v>
      </c>
      <c r="C16" s="57" t="str">
        <f>IF(C5="Micro o Piccola Impresa","0,80","0,00")</f>
        <v>0,00</v>
      </c>
      <c r="D16" s="57" t="str">
        <f>IF(C5="Micro o Piccola Impresa","0,60","0,00")</f>
        <v>0,00</v>
      </c>
      <c r="E16" s="97"/>
    </row>
    <row r="17" spans="2:5" ht="27.6" x14ac:dyDescent="0.25">
      <c r="B17" s="9" t="s">
        <v>50</v>
      </c>
      <c r="C17" s="58" t="str">
        <f>IF(C5="Media Impresa","0,75","0,00")</f>
        <v>0,00</v>
      </c>
      <c r="D17" s="58" t="str">
        <f>IF(C5="Media Impresa","0,50","0,00")</f>
        <v>0,00</v>
      </c>
      <c r="E17" s="97"/>
    </row>
    <row r="18" spans="2:5" ht="27.6" x14ac:dyDescent="0.25">
      <c r="B18" s="9" t="s">
        <v>51</v>
      </c>
      <c r="C18" s="45" t="str">
        <f>IF(C5="Grande Impresa","0,65","0,00")</f>
        <v>0,00</v>
      </c>
      <c r="D18" s="45" t="str">
        <f>IF(C5="Grande Impresa","0,40","0,00")</f>
        <v>0,00</v>
      </c>
      <c r="E18" s="98"/>
    </row>
    <row r="19" spans="2:5" x14ac:dyDescent="0.25">
      <c r="B19" s="49" t="s">
        <v>48</v>
      </c>
      <c r="C19" s="48">
        <f>C13*(C14+C15+C16+C17+C18)</f>
        <v>21500</v>
      </c>
      <c r="D19" s="48">
        <f>D13*(D14+D15+D16+D17+D18)</f>
        <v>5800</v>
      </c>
      <c r="E19" s="48">
        <f>C19+D19</f>
        <v>27300</v>
      </c>
    </row>
    <row r="20" spans="2:5" x14ac:dyDescent="0.25">
      <c r="B20" s="59" t="s">
        <v>61</v>
      </c>
      <c r="E20" s="60">
        <f>F7*E19</f>
        <v>0</v>
      </c>
    </row>
  </sheetData>
  <mergeCells count="6">
    <mergeCell ref="E14:E18"/>
    <mergeCell ref="B2:F2"/>
    <mergeCell ref="B4:F4"/>
    <mergeCell ref="B6:B7"/>
    <mergeCell ref="C6:C7"/>
    <mergeCell ref="D6:D7"/>
  </mergeCells>
  <dataValidations count="3">
    <dataValidation type="list" allowBlank="1" showInputMessage="1" showErrorMessage="1" sqref="F5">
      <formula1>"Mezzogiorno, Centro-Nord"</formula1>
    </dataValidation>
    <dataValidation type="list" allowBlank="1" showInputMessage="1" showErrorMessage="1" sqref="G20">
      <formula1>"Micro  o Piccola Impresa, Media Impresa, Grande Impresa"</formula1>
    </dataValidation>
    <dataValidation type="list" allowBlank="1" showInputMessage="1" showErrorMessage="1" sqref="C5">
      <formula1>"Università, EPR, Micro o Piccola Impresa, Media Impresa, Grande impresa"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0"/>
  <sheetViews>
    <sheetView topLeftCell="A4" zoomScaleNormal="100" workbookViewId="0">
      <selection activeCell="F5" sqref="F5"/>
    </sheetView>
  </sheetViews>
  <sheetFormatPr defaultColWidth="9.109375" defaultRowHeight="13.8" x14ac:dyDescent="0.25"/>
  <cols>
    <col min="1" max="1" width="12.88671875" style="3" customWidth="1"/>
    <col min="2" max="2" width="33.88671875" style="3" customWidth="1"/>
    <col min="3" max="5" width="17.88671875" style="3" customWidth="1"/>
    <col min="6" max="6" width="17.6640625" style="3" customWidth="1"/>
    <col min="7" max="7" width="26.6640625" style="3" customWidth="1"/>
    <col min="8" max="8" width="19.6640625" style="3" customWidth="1"/>
    <col min="9" max="9" width="26.44140625" style="3" customWidth="1"/>
    <col min="10" max="16384" width="9.109375" style="3"/>
  </cols>
  <sheetData>
    <row r="2" spans="2:6" ht="27.6" customHeight="1" x14ac:dyDescent="0.25">
      <c r="B2" s="95" t="s">
        <v>58</v>
      </c>
      <c r="C2" s="95"/>
      <c r="D2" s="95"/>
      <c r="E2" s="95"/>
      <c r="F2" s="95"/>
    </row>
    <row r="4" spans="2:6" x14ac:dyDescent="0.25">
      <c r="B4" s="99" t="s">
        <v>63</v>
      </c>
      <c r="C4" s="100"/>
      <c r="D4" s="100"/>
      <c r="E4" s="100"/>
      <c r="F4" s="100"/>
    </row>
    <row r="5" spans="2:6" ht="31.5" customHeight="1" x14ac:dyDescent="0.25">
      <c r="B5" s="20" t="s">
        <v>56</v>
      </c>
      <c r="C5" s="55" t="s">
        <v>38</v>
      </c>
      <c r="D5" s="52"/>
      <c r="E5" s="53" t="s">
        <v>53</v>
      </c>
      <c r="F5" s="54" t="s">
        <v>71</v>
      </c>
    </row>
    <row r="6" spans="2:6" ht="31.5" customHeight="1" x14ac:dyDescent="0.25">
      <c r="B6" s="101" t="s">
        <v>21</v>
      </c>
      <c r="C6" s="103" t="s">
        <v>9</v>
      </c>
      <c r="D6" s="105" t="s">
        <v>10</v>
      </c>
      <c r="E6" s="44"/>
      <c r="F6" s="26" t="s">
        <v>52</v>
      </c>
    </row>
    <row r="7" spans="2:6" s="22" customFormat="1" x14ac:dyDescent="0.3">
      <c r="B7" s="102"/>
      <c r="C7" s="104"/>
      <c r="D7" s="106"/>
      <c r="E7" s="28" t="s">
        <v>35</v>
      </c>
      <c r="F7" s="56" t="str">
        <f>IF(F5="Mezzogiorno","1,00","0,00")</f>
        <v>0,00</v>
      </c>
    </row>
    <row r="8" spans="2:6" x14ac:dyDescent="0.25">
      <c r="B8" s="6" t="s">
        <v>22</v>
      </c>
      <c r="C8" s="35">
        <v>10000</v>
      </c>
      <c r="D8" s="35">
        <v>2000</v>
      </c>
      <c r="E8" s="27">
        <f>C8+D8</f>
        <v>12000</v>
      </c>
    </row>
    <row r="9" spans="2:6" x14ac:dyDescent="0.25">
      <c r="B9" s="10" t="s">
        <v>23</v>
      </c>
      <c r="C9" s="35">
        <v>5000</v>
      </c>
      <c r="D9" s="35">
        <v>0</v>
      </c>
      <c r="E9" s="27">
        <f t="shared" ref="E9:E13" si="0">C9+D9</f>
        <v>5000</v>
      </c>
    </row>
    <row r="10" spans="2:6" ht="27.6" x14ac:dyDescent="0.25">
      <c r="B10" s="9" t="s">
        <v>24</v>
      </c>
      <c r="C10" s="35">
        <v>0</v>
      </c>
      <c r="D10" s="35">
        <v>3000</v>
      </c>
      <c r="E10" s="27">
        <f t="shared" si="0"/>
        <v>3000</v>
      </c>
      <c r="F10" s="50" t="str">
        <f>IF(E10&lt;=E13*0.15,"OK","superato il limite del 15% del costo del progetto")</f>
        <v>OK</v>
      </c>
    </row>
    <row r="11" spans="2:6" ht="41.4" x14ac:dyDescent="0.25">
      <c r="B11" s="9" t="s">
        <v>46</v>
      </c>
      <c r="C11" s="35">
        <v>5000</v>
      </c>
      <c r="D11" s="35">
        <v>500</v>
      </c>
      <c r="E11" s="27">
        <f t="shared" si="0"/>
        <v>5500</v>
      </c>
      <c r="F11" s="50" t="str">
        <f>IF(E11&lt;=E13*0.03,"OK","superato il limite del 3% del costo del progetto")</f>
        <v>superato il limite del 3% del costo del progetto</v>
      </c>
    </row>
    <row r="12" spans="2:6" ht="41.4" x14ac:dyDescent="0.25">
      <c r="B12" s="9" t="s">
        <v>45</v>
      </c>
      <c r="C12" s="27">
        <f>C8*0.15</f>
        <v>1500</v>
      </c>
      <c r="D12" s="27">
        <f>D8*0.15</f>
        <v>300</v>
      </c>
      <c r="E12" s="27">
        <f t="shared" si="0"/>
        <v>1800</v>
      </c>
    </row>
    <row r="13" spans="2:6" x14ac:dyDescent="0.25">
      <c r="B13" s="46" t="s">
        <v>70</v>
      </c>
      <c r="C13" s="47">
        <f t="shared" ref="C13:D13" si="1">SUM(C8:C12)</f>
        <v>21500</v>
      </c>
      <c r="D13" s="47">
        <f t="shared" si="1"/>
        <v>5800</v>
      </c>
      <c r="E13" s="48">
        <f t="shared" si="0"/>
        <v>27300</v>
      </c>
    </row>
    <row r="14" spans="2:6" ht="27.6" x14ac:dyDescent="0.25">
      <c r="B14" s="9" t="s">
        <v>60</v>
      </c>
      <c r="C14" s="57" t="str">
        <f>IF(C5="Università","1,00","0,00")</f>
        <v>0,00</v>
      </c>
      <c r="D14" s="57" t="str">
        <f>IF(C5="Università","1,00","0,00")</f>
        <v>0,00</v>
      </c>
      <c r="E14" s="96"/>
    </row>
    <row r="15" spans="2:6" x14ac:dyDescent="0.25">
      <c r="B15" s="9" t="s">
        <v>59</v>
      </c>
      <c r="C15" s="57" t="str">
        <f>IF(C5="EPR","1,00","0,00")</f>
        <v>0,00</v>
      </c>
      <c r="D15" s="57" t="str">
        <f>IF(C5="EPR","1,00","0,00")</f>
        <v>0,00</v>
      </c>
      <c r="E15" s="97"/>
    </row>
    <row r="16" spans="2:6" ht="27.6" x14ac:dyDescent="0.25">
      <c r="B16" s="9" t="s">
        <v>49</v>
      </c>
      <c r="C16" s="57" t="str">
        <f>IF(C5="Micro o Piccola Impresa","0,80","0,00")</f>
        <v>0,00</v>
      </c>
      <c r="D16" s="57" t="str">
        <f>IF(C5="Micro o Piccola Impresa","0,60","0,00")</f>
        <v>0,00</v>
      </c>
      <c r="E16" s="97"/>
    </row>
    <row r="17" spans="2:5" ht="27.6" x14ac:dyDescent="0.25">
      <c r="B17" s="9" t="s">
        <v>50</v>
      </c>
      <c r="C17" s="58" t="str">
        <f>IF(C5="Media Impresa","0,75","0,00")</f>
        <v>0,75</v>
      </c>
      <c r="D17" s="58" t="str">
        <f>IF(C5="Media Impresa","0,50","0,00")</f>
        <v>0,50</v>
      </c>
      <c r="E17" s="97"/>
    </row>
    <row r="18" spans="2:5" ht="27.6" x14ac:dyDescent="0.25">
      <c r="B18" s="9" t="s">
        <v>51</v>
      </c>
      <c r="C18" s="45" t="str">
        <f>IF(C5="Grande Impresa","0,65","0,00")</f>
        <v>0,00</v>
      </c>
      <c r="D18" s="45" t="str">
        <f>IF(C5="Grande Impresa","0,40","0,00")</f>
        <v>0,00</v>
      </c>
      <c r="E18" s="98"/>
    </row>
    <row r="19" spans="2:5" x14ac:dyDescent="0.25">
      <c r="B19" s="49" t="s">
        <v>48</v>
      </c>
      <c r="C19" s="48">
        <f>C13*(C14+C15+C16+C17+C18)</f>
        <v>16125</v>
      </c>
      <c r="D19" s="48">
        <f>D13*(D14+D15+D16+D17+D18)</f>
        <v>2900</v>
      </c>
      <c r="E19" s="48">
        <f>C19+D19</f>
        <v>19025</v>
      </c>
    </row>
    <row r="20" spans="2:5" x14ac:dyDescent="0.25">
      <c r="B20" s="59" t="s">
        <v>61</v>
      </c>
      <c r="E20" s="60">
        <f>F7*E19</f>
        <v>0</v>
      </c>
    </row>
  </sheetData>
  <mergeCells count="6">
    <mergeCell ref="E14:E18"/>
    <mergeCell ref="B2:F2"/>
    <mergeCell ref="B4:F4"/>
    <mergeCell ref="B6:B7"/>
    <mergeCell ref="C6:C7"/>
    <mergeCell ref="D6:D7"/>
  </mergeCells>
  <dataValidations count="3">
    <dataValidation type="list" allowBlank="1" showInputMessage="1" showErrorMessage="1" sqref="C5">
      <formula1>"Università, EPR, Micro o Piccola Impresa, Media Impresa, Grande impresa"</formula1>
    </dataValidation>
    <dataValidation type="list" allowBlank="1" showInputMessage="1" showErrorMessage="1" sqref="G20">
      <formula1>"Micro  o Piccola Impresa, Media Impresa, Grande Impresa"</formula1>
    </dataValidation>
    <dataValidation type="list" allowBlank="1" showInputMessage="1" showErrorMessage="1" sqref="F5">
      <formula1>"Mezzogiorno, Centro-Nord"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0"/>
  <sheetViews>
    <sheetView topLeftCell="A6" zoomScaleNormal="100" workbookViewId="0">
      <selection activeCell="F5" sqref="F5"/>
    </sheetView>
  </sheetViews>
  <sheetFormatPr defaultColWidth="9.109375" defaultRowHeight="13.8" x14ac:dyDescent="0.25"/>
  <cols>
    <col min="1" max="1" width="12.88671875" style="3" customWidth="1"/>
    <col min="2" max="2" width="33.88671875" style="3" customWidth="1"/>
    <col min="3" max="5" width="17.88671875" style="3" customWidth="1"/>
    <col min="6" max="6" width="17.6640625" style="3" customWidth="1"/>
    <col min="7" max="7" width="26.6640625" style="3" customWidth="1"/>
    <col min="8" max="8" width="19.6640625" style="3" customWidth="1"/>
    <col min="9" max="9" width="26.44140625" style="3" customWidth="1"/>
    <col min="10" max="16384" width="9.109375" style="3"/>
  </cols>
  <sheetData>
    <row r="2" spans="2:6" ht="27.6" customHeight="1" x14ac:dyDescent="0.25">
      <c r="B2" s="95" t="s">
        <v>58</v>
      </c>
      <c r="C2" s="95"/>
      <c r="D2" s="95"/>
      <c r="E2" s="95"/>
      <c r="F2" s="95"/>
    </row>
    <row r="4" spans="2:6" x14ac:dyDescent="0.25">
      <c r="B4" s="99" t="s">
        <v>68</v>
      </c>
      <c r="C4" s="100"/>
      <c r="D4" s="100"/>
      <c r="E4" s="100"/>
      <c r="F4" s="100"/>
    </row>
    <row r="5" spans="2:6" ht="31.5" customHeight="1" x14ac:dyDescent="0.25">
      <c r="B5" s="20" t="s">
        <v>56</v>
      </c>
      <c r="C5" s="55" t="s">
        <v>12</v>
      </c>
      <c r="D5" s="52"/>
      <c r="E5" s="53" t="s">
        <v>53</v>
      </c>
      <c r="F5" s="54" t="s">
        <v>54</v>
      </c>
    </row>
    <row r="6" spans="2:6" ht="31.5" customHeight="1" x14ac:dyDescent="0.25">
      <c r="B6" s="101" t="s">
        <v>21</v>
      </c>
      <c r="C6" s="103" t="s">
        <v>9</v>
      </c>
      <c r="D6" s="105" t="s">
        <v>10</v>
      </c>
      <c r="E6" s="44"/>
      <c r="F6" s="26" t="s">
        <v>52</v>
      </c>
    </row>
    <row r="7" spans="2:6" s="22" customFormat="1" x14ac:dyDescent="0.3">
      <c r="B7" s="102"/>
      <c r="C7" s="104"/>
      <c r="D7" s="106"/>
      <c r="E7" s="28" t="s">
        <v>35</v>
      </c>
      <c r="F7" s="56" t="str">
        <f>IF(F5="Mezzogiorno","1,00","0,00")</f>
        <v>1,00</v>
      </c>
    </row>
    <row r="8" spans="2:6" x14ac:dyDescent="0.25">
      <c r="B8" s="6" t="s">
        <v>22</v>
      </c>
      <c r="C8" s="35">
        <v>10000</v>
      </c>
      <c r="D8" s="35">
        <v>2000</v>
      </c>
      <c r="E8" s="27">
        <f>C8+D8</f>
        <v>12000</v>
      </c>
    </row>
    <row r="9" spans="2:6" x14ac:dyDescent="0.25">
      <c r="B9" s="10" t="s">
        <v>23</v>
      </c>
      <c r="C9" s="35">
        <v>5000</v>
      </c>
      <c r="D9" s="35">
        <v>0</v>
      </c>
      <c r="E9" s="27">
        <f t="shared" ref="E9:E13" si="0">C9+D9</f>
        <v>5000</v>
      </c>
    </row>
    <row r="10" spans="2:6" ht="27.6" x14ac:dyDescent="0.25">
      <c r="B10" s="9" t="s">
        <v>24</v>
      </c>
      <c r="C10" s="35">
        <v>0</v>
      </c>
      <c r="D10" s="35">
        <v>3000</v>
      </c>
      <c r="E10" s="27">
        <f t="shared" si="0"/>
        <v>3000</v>
      </c>
      <c r="F10" s="50" t="str">
        <f>IF(E10&lt;=E13*0.15,"OK","superato il limite del 15% del costo del progetto")</f>
        <v>OK</v>
      </c>
    </row>
    <row r="11" spans="2:6" ht="41.4" x14ac:dyDescent="0.25">
      <c r="B11" s="9" t="s">
        <v>46</v>
      </c>
      <c r="C11" s="35">
        <v>5000</v>
      </c>
      <c r="D11" s="35">
        <v>500</v>
      </c>
      <c r="E11" s="27">
        <f t="shared" si="0"/>
        <v>5500</v>
      </c>
      <c r="F11" s="50" t="str">
        <f>IF(E11&lt;=E13*0.03,"OK","superato il limite del 3% del costo del progetto")</f>
        <v>superato il limite del 3% del costo del progetto</v>
      </c>
    </row>
    <row r="12" spans="2:6" ht="41.4" x14ac:dyDescent="0.25">
      <c r="B12" s="9" t="s">
        <v>45</v>
      </c>
      <c r="C12" s="27">
        <f>C8*0.15</f>
        <v>1500</v>
      </c>
      <c r="D12" s="27">
        <f>D8*0.15</f>
        <v>300</v>
      </c>
      <c r="E12" s="27">
        <f t="shared" si="0"/>
        <v>1800</v>
      </c>
    </row>
    <row r="13" spans="2:6" x14ac:dyDescent="0.25">
      <c r="B13" s="46" t="s">
        <v>70</v>
      </c>
      <c r="C13" s="47">
        <f t="shared" ref="C13:D13" si="1">SUM(C8:C12)</f>
        <v>21500</v>
      </c>
      <c r="D13" s="47">
        <f t="shared" si="1"/>
        <v>5800</v>
      </c>
      <c r="E13" s="48">
        <f t="shared" si="0"/>
        <v>27300</v>
      </c>
    </row>
    <row r="14" spans="2:6" ht="27.6" x14ac:dyDescent="0.25">
      <c r="B14" s="9" t="s">
        <v>60</v>
      </c>
      <c r="C14" s="57" t="str">
        <f>IF(C5="Università","1,00","0,00")</f>
        <v>0,00</v>
      </c>
      <c r="D14" s="57" t="str">
        <f>IF(C5="Università","1,00","0,00")</f>
        <v>0,00</v>
      </c>
      <c r="E14" s="96"/>
    </row>
    <row r="15" spans="2:6" x14ac:dyDescent="0.25">
      <c r="B15" s="9" t="s">
        <v>59</v>
      </c>
      <c r="C15" s="57" t="str">
        <f>IF(C5="EPR","1,00","0,00")</f>
        <v>0,00</v>
      </c>
      <c r="D15" s="57" t="str">
        <f>IF(C5="EPR","1,00","0,00")</f>
        <v>0,00</v>
      </c>
      <c r="E15" s="97"/>
    </row>
    <row r="16" spans="2:6" ht="27.6" x14ac:dyDescent="0.25">
      <c r="B16" s="9" t="s">
        <v>49</v>
      </c>
      <c r="C16" s="57" t="str">
        <f>IF(C5="Micro o Piccola Impresa","0,80","0,00")</f>
        <v>0,00</v>
      </c>
      <c r="D16" s="57" t="str">
        <f>IF(C5="Micro o Piccola Impresa","0,60","0,00")</f>
        <v>0,00</v>
      </c>
      <c r="E16" s="97"/>
    </row>
    <row r="17" spans="2:5" ht="27.6" x14ac:dyDescent="0.25">
      <c r="B17" s="9" t="s">
        <v>50</v>
      </c>
      <c r="C17" s="58" t="str">
        <f>IF(C5="Media Impresa","0,75","0,00")</f>
        <v>0,00</v>
      </c>
      <c r="D17" s="58" t="str">
        <f>IF(C5="Media Impresa","0,50","0,00")</f>
        <v>0,00</v>
      </c>
      <c r="E17" s="97"/>
    </row>
    <row r="18" spans="2:5" ht="27.6" x14ac:dyDescent="0.25">
      <c r="B18" s="9" t="s">
        <v>51</v>
      </c>
      <c r="C18" s="45" t="str">
        <f>IF(C5="Grande Impresa","0,65","0,00")</f>
        <v>0,65</v>
      </c>
      <c r="D18" s="45" t="str">
        <f>IF(C5="Grande Impresa","0,40","0,00")</f>
        <v>0,40</v>
      </c>
      <c r="E18" s="98"/>
    </row>
    <row r="19" spans="2:5" x14ac:dyDescent="0.25">
      <c r="B19" s="49" t="s">
        <v>48</v>
      </c>
      <c r="C19" s="48">
        <f>C13*(C14+C15+C16+C17+C18)</f>
        <v>13975</v>
      </c>
      <c r="D19" s="48">
        <f>D13*(D14+D15+D16+D17+D18)</f>
        <v>2320</v>
      </c>
      <c r="E19" s="48">
        <f>C19+D19</f>
        <v>16295</v>
      </c>
    </row>
    <row r="20" spans="2:5" x14ac:dyDescent="0.25">
      <c r="B20" s="59" t="s">
        <v>61</v>
      </c>
      <c r="E20" s="60">
        <f>F7*E19</f>
        <v>16295</v>
      </c>
    </row>
  </sheetData>
  <mergeCells count="6">
    <mergeCell ref="E14:E18"/>
    <mergeCell ref="B2:F2"/>
    <mergeCell ref="B4:F4"/>
    <mergeCell ref="B6:B7"/>
    <mergeCell ref="C6:C7"/>
    <mergeCell ref="D6:D7"/>
  </mergeCells>
  <dataValidations count="3">
    <dataValidation type="list" allowBlank="1" showInputMessage="1" showErrorMessage="1" sqref="F5">
      <formula1>"Mezzogiorno, Centro-Nord"</formula1>
    </dataValidation>
    <dataValidation type="list" allowBlank="1" showInputMessage="1" showErrorMessage="1" sqref="G20">
      <formula1>"Micro  o Piccola Impresa, Media Impresa, Grande Impresa"</formula1>
    </dataValidation>
    <dataValidation type="list" allowBlank="1" showInputMessage="1" showErrorMessage="1" sqref="C5">
      <formula1>"Università, EPR, Micro o Piccola Impresa, Media Impresa, Grande impresa"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J23" sqref="J23"/>
    </sheetView>
  </sheetViews>
  <sheetFormatPr defaultColWidth="11.44140625" defaultRowHeight="14.4" x14ac:dyDescent="0.3"/>
  <cols>
    <col min="1" max="1" width="19.44140625" bestFit="1" customWidth="1"/>
  </cols>
  <sheetData>
    <row r="1" spans="1:1" x14ac:dyDescent="0.3">
      <c r="A1" s="1" t="s">
        <v>36</v>
      </c>
    </row>
    <row r="2" spans="1:1" x14ac:dyDescent="0.3">
      <c r="A2" t="s">
        <v>37</v>
      </c>
    </row>
    <row r="3" spans="1:1" x14ac:dyDescent="0.3">
      <c r="A3" t="s">
        <v>38</v>
      </c>
    </row>
    <row r="4" spans="1:1" x14ac:dyDescent="0.3">
      <c r="A4" t="s">
        <v>39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9ADBDF51E6EC46AA5BCB2DD7EA3416" ma:contentTypeVersion="15" ma:contentTypeDescription="Creare un nuovo documento." ma:contentTypeScope="" ma:versionID="0a61756ca1ac5b51dfa6e96152a53db4">
  <xsd:schema xmlns:xsd="http://www.w3.org/2001/XMLSchema" xmlns:xs="http://www.w3.org/2001/XMLSchema" xmlns:p="http://schemas.microsoft.com/office/2006/metadata/properties" xmlns:ns2="1ea0c8e4-226c-4877-a6f1-8907d4bc3707" xmlns:ns3="470adb84-3f88-4a04-a0e8-46a514ba4401" targetNamespace="http://schemas.microsoft.com/office/2006/metadata/properties" ma:root="true" ma:fieldsID="35d5241e5b9cabcdf0e1bde7781ef2c2" ns2:_="" ns3:_="">
    <xsd:import namespace="1ea0c8e4-226c-4877-a6f1-8907d4bc3707"/>
    <xsd:import namespace="470adb84-3f88-4a04-a0e8-46a514ba44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a0c8e4-226c-4877-a6f1-8907d4bc37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 immagine" ma:readOnly="false" ma:fieldId="{5cf76f15-5ced-4ddc-b409-7134ff3c332f}" ma:taxonomyMulti="true" ma:sspId="f77b169b-7464-4c14-89c9-ab876efcba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adb84-3f88-4a04-a0e8-46a514ba440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3c854941-138c-4943-9486-a700d838f4aa}" ma:internalName="TaxCatchAll" ma:showField="CatchAllData" ma:web="470adb84-3f88-4a04-a0e8-46a514ba44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686FF1B-7934-4F33-BD38-252F0A6CE50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1AA5EFE-A371-4203-9039-F2F79482FE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a0c8e4-226c-4877-a6f1-8907d4bc3707"/>
    <ds:schemaRef ds:uri="470adb84-3f88-4a04-a0e8-46a514ba44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Istruzioni di compilazione</vt:lpstr>
      <vt:lpstr>PIANO ECON-FIN per tipologia </vt:lpstr>
      <vt:lpstr>PIANO ECON-FIN per L.A.</vt:lpstr>
      <vt:lpstr>Capofila</vt:lpstr>
      <vt:lpstr>Partner 1</vt:lpstr>
      <vt:lpstr>Partner 2</vt:lpstr>
      <vt:lpstr>Partner 3</vt:lpstr>
      <vt:lpstr>campi_predef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Daniele</cp:lastModifiedBy>
  <cp:revision/>
  <dcterms:created xsi:type="dcterms:W3CDTF">2023-05-23T14:28:21Z</dcterms:created>
  <dcterms:modified xsi:type="dcterms:W3CDTF">2024-05-22T15:29:14Z</dcterms:modified>
  <cp:category/>
  <cp:contentStatus/>
</cp:coreProperties>
</file>