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itiacnr-my.sharepoint.com/personal/lorenzo_molinaritosatti_stiima_cnr_it/Documents/CC fit4medrob/Bando spoke 2/x URP/"/>
    </mc:Choice>
  </mc:AlternateContent>
  <xr:revisionPtr revIDLastSave="67" documentId="8_{21FF2B0F-2C31-437D-82FF-4CFD70E37C04}" xr6:coauthVersionLast="47" xr6:coauthVersionMax="47" xr10:uidLastSave="{F6DAD6C2-FE14-4090-82A0-ADFB78610E8D}"/>
  <bookViews>
    <workbookView xWindow="-21697" yWindow="-3675" windowWidth="21795" windowHeight="14595" xr2:uid="{00000000-000D-0000-FFFF-FFFF00000000}"/>
  </bookViews>
  <sheets>
    <sheet name="Istruzioni di compilazione" sheetId="15" r:id="rId1"/>
    <sheet name="PIANO ECON-FIN per tipologia" sheetId="19" r:id="rId2"/>
    <sheet name="PIANO ECON-FIN per L.A." sheetId="6" r:id="rId3"/>
    <sheet name="Capofila" sheetId="12" r:id="rId4"/>
    <sheet name="Partner 1" sheetId="16" r:id="rId5"/>
    <sheet name="Partner 2" sheetId="17" r:id="rId6"/>
    <sheet name="campi_predef" sheetId="8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9" l="1"/>
  <c r="C17" i="19"/>
  <c r="D17" i="16" l="1"/>
  <c r="C17" i="16"/>
  <c r="D17" i="17"/>
  <c r="C17" i="17"/>
  <c r="D17" i="12"/>
  <c r="C17" i="12"/>
  <c r="D16" i="12"/>
  <c r="C16" i="12"/>
  <c r="D15" i="12"/>
  <c r="C15" i="12"/>
  <c r="D14" i="12"/>
  <c r="C14" i="12"/>
  <c r="D13" i="12"/>
  <c r="C13" i="12"/>
  <c r="E11" i="12"/>
  <c r="D10" i="12"/>
  <c r="D12" i="12" s="1"/>
  <c r="C10" i="12"/>
  <c r="E9" i="12"/>
  <c r="E8" i="12"/>
  <c r="F7" i="12"/>
  <c r="D16" i="16"/>
  <c r="C16" i="16"/>
  <c r="D15" i="16"/>
  <c r="C15" i="16"/>
  <c r="D14" i="16"/>
  <c r="C14" i="16"/>
  <c r="D13" i="16"/>
  <c r="C13" i="16"/>
  <c r="E11" i="16"/>
  <c r="D10" i="16"/>
  <c r="D12" i="16" s="1"/>
  <c r="C10" i="16"/>
  <c r="C12" i="16" s="1"/>
  <c r="D17" i="19" s="1"/>
  <c r="E9" i="16"/>
  <c r="E8" i="16"/>
  <c r="F7" i="16"/>
  <c r="D16" i="17"/>
  <c r="C16" i="17"/>
  <c r="D15" i="17"/>
  <c r="C15" i="17"/>
  <c r="D18" i="12" l="1"/>
  <c r="E16" i="19"/>
  <c r="E10" i="12"/>
  <c r="D18" i="16"/>
  <c r="E17" i="19"/>
  <c r="C12" i="12"/>
  <c r="D16" i="19" s="1"/>
  <c r="C18" i="16"/>
  <c r="E12" i="16"/>
  <c r="E10" i="16"/>
  <c r="D14" i="17"/>
  <c r="C14" i="17"/>
  <c r="D13" i="17"/>
  <c r="C13" i="17"/>
  <c r="E11" i="17"/>
  <c r="C27" i="19" s="1"/>
  <c r="D10" i="17"/>
  <c r="C10" i="17"/>
  <c r="C12" i="17" s="1"/>
  <c r="D18" i="19" s="1"/>
  <c r="E9" i="17"/>
  <c r="C25" i="19" s="1"/>
  <c r="E8" i="17"/>
  <c r="C24" i="19" s="1"/>
  <c r="F7" i="17"/>
  <c r="E10" i="17" l="1"/>
  <c r="C26" i="19" s="1"/>
  <c r="C28" i="19" s="1"/>
  <c r="D27" i="19"/>
  <c r="E18" i="16"/>
  <c r="E19" i="16" s="1"/>
  <c r="F17" i="19"/>
  <c r="F16" i="19"/>
  <c r="D19" i="19"/>
  <c r="C18" i="12"/>
  <c r="E12" i="12"/>
  <c r="C18" i="17"/>
  <c r="D12" i="17"/>
  <c r="D24" i="19" l="1"/>
  <c r="D18" i="17"/>
  <c r="E20" i="19" s="1"/>
  <c r="E18" i="19"/>
  <c r="E18" i="12"/>
  <c r="E19" i="12" s="1"/>
  <c r="D20" i="19"/>
  <c r="E12" i="17"/>
  <c r="E18" i="17" l="1"/>
  <c r="E19" i="17" s="1"/>
  <c r="C30" i="19" s="1"/>
  <c r="F18" i="19"/>
  <c r="F19" i="19" s="1"/>
  <c r="H16" i="19" s="1"/>
  <c r="E19" i="19"/>
  <c r="F20" i="19"/>
  <c r="C29" i="19"/>
  <c r="H17" i="6"/>
  <c r="G16" i="19" l="1"/>
  <c r="E21" i="19"/>
  <c r="H17" i="19"/>
  <c r="H18" i="19"/>
  <c r="G17" i="19"/>
  <c r="G18" i="19"/>
  <c r="D30" i="19"/>
  <c r="H15" i="6"/>
  <c r="G19" i="6"/>
  <c r="H16" i="6"/>
  <c r="H18" i="6"/>
  <c r="D19" i="6"/>
  <c r="E19" i="6"/>
  <c r="F19" i="6"/>
  <c r="C19" i="6"/>
  <c r="H19" i="6" l="1"/>
</calcChain>
</file>

<file path=xl/sharedStrings.xml><?xml version="1.0" encoding="utf-8"?>
<sst xmlns="http://schemas.openxmlformats.org/spreadsheetml/2006/main" count="135" uniqueCount="72">
  <si>
    <t>Tipologia Ente o Impresa</t>
  </si>
  <si>
    <t>Tipologia Attività</t>
  </si>
  <si>
    <t>(a)</t>
  </si>
  <si>
    <t>(c)</t>
  </si>
  <si>
    <t>(d)</t>
  </si>
  <si>
    <t>% contributo</t>
  </si>
  <si>
    <t>maggiorazione per collaborazione</t>
  </si>
  <si>
    <t>Intensità massima</t>
  </si>
  <si>
    <t>Micro/Piccola impresa</t>
  </si>
  <si>
    <t>Ricerca industriale</t>
  </si>
  <si>
    <t>Sviluppo sperimentale</t>
  </si>
  <si>
    <t>Media impresa</t>
  </si>
  <si>
    <t>Grande impresa</t>
  </si>
  <si>
    <t>Esempi di calcolo progetti in collaborazione</t>
  </si>
  <si>
    <t>COSTI</t>
  </si>
  <si>
    <t>RI</t>
  </si>
  <si>
    <t>SS</t>
  </si>
  <si>
    <t>TOTALE</t>
  </si>
  <si>
    <t>Capofila</t>
  </si>
  <si>
    <t xml:space="preserve">Voce di costo 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</si>
  <si>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</si>
  <si>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</si>
  <si>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</si>
  <si>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</si>
  <si>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</si>
  <si>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</si>
  <si>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</si>
  <si>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per Partner</t>
  </si>
  <si>
    <t>TOTALE L.A.</t>
  </si>
  <si>
    <t xml:space="preserve"> </t>
  </si>
  <si>
    <t>Totale</t>
  </si>
  <si>
    <t>Dimensione impresa</t>
  </si>
  <si>
    <t>Micro o piccola impresa</t>
  </si>
  <si>
    <t>Media Impresa</t>
  </si>
  <si>
    <t>Grande Impresa</t>
  </si>
  <si>
    <t>TOTALE COSTO PROGETTO</t>
  </si>
  <si>
    <t>Nome Partner</t>
  </si>
  <si>
    <t>Tipologia</t>
  </si>
  <si>
    <t>Allegato 10_B - Piano economico e finanziario - Progetti Collaborativi</t>
  </si>
  <si>
    <r>
      <t xml:space="preserve">
Ogni Partner deve compilare un foglio relativo ai propri costi, selezionando la tipologia di ente o di impresa dal menù a tendina. Il Proponente deve inserire i dati nelle sole celle evidenziate in verde mentre i dati delle altre celle sono calcolati in modo automatico.
Il foglio "PIANO ECON-FIN per L.A." deve dare il dettaglio per ogni partner della distribuzione dei costi per linee di attività, secondo i relativi totali di budget del partner di riferimento. 
Il foglio  "PIANO ECON-FIN per tipologia" si autocompila, ma è necessario dare evidenza della quota </t>
    </r>
    <r>
      <rPr>
        <b/>
        <sz val="11"/>
        <color rgb="FF0070C0"/>
        <rFont val="Arial"/>
        <family val="2"/>
      </rPr>
      <t>Digital</t>
    </r>
    <r>
      <rPr>
        <sz val="11"/>
        <color theme="1"/>
        <rFont val="Arial"/>
        <family val="2"/>
      </rPr>
      <t xml:space="preserve"> e </t>
    </r>
    <r>
      <rPr>
        <b/>
        <sz val="11"/>
        <color rgb="FF0070C0"/>
        <rFont val="Arial"/>
        <family val="2"/>
      </rPr>
      <t>Climate</t>
    </r>
    <r>
      <rPr>
        <sz val="11"/>
        <color theme="1"/>
        <rFont val="Arial"/>
        <family val="2"/>
      </rPr>
      <t xml:space="preserve"> garantita da ogni partner nel progetto, compilando le relative celle nella colonna G ed H.
Le quote di contributo saranno determinate in base alla dimensione di impresa secondo la tabella di seguito riportata.
</t>
    </r>
  </si>
  <si>
    <t>TOTALE AGEVOLAZIONE</t>
  </si>
  <si>
    <t>AGEVOLAZIONE</t>
  </si>
  <si>
    <t>Percentuale Agevolazione Micro o Piccola Impresa</t>
  </si>
  <si>
    <t>Percentuale Agevolazione Media Impresa</t>
  </si>
  <si>
    <t>Percentuale Agevolazione Grande Impresa</t>
  </si>
  <si>
    <t>Percentuale Mezzogiorno</t>
  </si>
  <si>
    <t>Sede Operativa</t>
  </si>
  <si>
    <t>Mezzogiorno</t>
  </si>
  <si>
    <t>Tipologia Soggetto</t>
  </si>
  <si>
    <t>Università</t>
  </si>
  <si>
    <t>Inserire i dati nei campi evidenziati in verde. La tipologia di Soggetto e la Sede Operativa vanno selezionate dal menu a tendina</t>
  </si>
  <si>
    <t>Percentuale Agevolazione EPR</t>
  </si>
  <si>
    <t>Percentuale Agevolazione Università</t>
  </si>
  <si>
    <t>AGEVOLAZIONE MEZZOGIORNO</t>
  </si>
  <si>
    <t>Partner 1</t>
  </si>
  <si>
    <t>Partner 2</t>
  </si>
  <si>
    <t>Partner 3</t>
  </si>
  <si>
    <t>I dati vanno inseriti nelle sole caselle evidenziate in verde, le altre si compilano autonomamente</t>
  </si>
  <si>
    <t>TOTALE PROGETTO</t>
  </si>
  <si>
    <t>Centro-Nord</t>
  </si>
  <si>
    <t>min 10% totale</t>
  </si>
  <si>
    <t>max 70% totale</t>
  </si>
  <si>
    <t>le caselle evidenziate in giallo sono per la verifica dei limiti del bando</t>
  </si>
  <si>
    <t>COSTO TOTALE PROGETTO</t>
  </si>
  <si>
    <t>Costi indiretti</t>
  </si>
  <si>
    <t>Strumenti, attrezzature e licenze</t>
  </si>
  <si>
    <t>Micro o Piccola Impresa</t>
  </si>
  <si>
    <t>Personale direttamente impiegato nel progetto</t>
  </si>
  <si>
    <t xml:space="preserve">Altri costi di esercizio </t>
  </si>
  <si>
    <t>NOME  PARTNER 1</t>
  </si>
  <si>
    <t>NOME  PARTNER 2</t>
  </si>
  <si>
    <t>NOME  CAPOFILA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</si>
</sst>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8" tint="-0.499984740745262"/>
      <name val="Arial"/>
      <family val="2"/>
    </font>
    <font>
      <sz val="10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/>
    <xf numFmtId="9" fontId="4" fillId="0" borderId="0" xfId="2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vertical="top"/>
    </xf>
    <xf numFmtId="0" fontId="4" fillId="0" borderId="1" xfId="0" applyFont="1" applyBorder="1"/>
    <xf numFmtId="0" fontId="4" fillId="0" borderId="0" xfId="0" applyFont="1" applyAlignment="1">
      <alignment vertical="center"/>
    </xf>
    <xf numFmtId="0" fontId="4" fillId="5" borderId="1" xfId="0" applyFont="1" applyFill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9" fontId="4" fillId="0" borderId="0" xfId="2" applyFont="1" applyFill="1"/>
    <xf numFmtId="0" fontId="7" fillId="0" borderId="0" xfId="0" applyFont="1" applyAlignment="1">
      <alignment horizontal="left"/>
    </xf>
    <xf numFmtId="0" fontId="7" fillId="0" borderId="0" xfId="0" applyFont="1"/>
    <xf numFmtId="9" fontId="7" fillId="0" borderId="0" xfId="2" applyFont="1" applyFill="1"/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wrapText="1"/>
    </xf>
    <xf numFmtId="164" fontId="4" fillId="2" borderId="1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4" fontId="4" fillId="6" borderId="0" xfId="1" applyFont="1" applyFill="1" applyBorder="1" applyAlignment="1">
      <alignment horizontal="center" wrapText="1"/>
    </xf>
    <xf numFmtId="44" fontId="4" fillId="2" borderId="0" xfId="1" applyFont="1" applyFill="1" applyBorder="1" applyAlignment="1">
      <alignment horizontal="center" wrapText="1"/>
    </xf>
    <xf numFmtId="44" fontId="5" fillId="2" borderId="0" xfId="1" applyFont="1" applyFill="1" applyBorder="1" applyAlignment="1">
      <alignment horizontal="center" wrapText="1"/>
    </xf>
    <xf numFmtId="0" fontId="5" fillId="6" borderId="1" xfId="0" applyFont="1" applyFill="1" applyBorder="1" applyAlignment="1">
      <alignment vertical="center"/>
    </xf>
    <xf numFmtId="0" fontId="5" fillId="7" borderId="1" xfId="0" applyFont="1" applyFill="1" applyBorder="1" applyAlignment="1">
      <alignment wrapText="1"/>
    </xf>
    <xf numFmtId="164" fontId="5" fillId="7" borderId="1" xfId="1" applyNumberFormat="1" applyFont="1" applyFill="1" applyBorder="1"/>
    <xf numFmtId="164" fontId="5" fillId="7" borderId="1" xfId="0" applyNumberFormat="1" applyFont="1" applyFill="1" applyBorder="1"/>
    <xf numFmtId="0" fontId="5" fillId="7" borderId="1" xfId="0" applyFont="1" applyFill="1" applyBorder="1"/>
    <xf numFmtId="0" fontId="4" fillId="3" borderId="1" xfId="0" applyFont="1" applyFill="1" applyBorder="1" applyAlignment="1">
      <alignment horizontal="center" vertical="center" wrapText="1"/>
    </xf>
    <xf numFmtId="9" fontId="4" fillId="0" borderId="0" xfId="2" applyFont="1" applyFill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0" fontId="8" fillId="6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/>
    </xf>
    <xf numFmtId="2" fontId="4" fillId="2" borderId="2" xfId="0" applyNumberFormat="1" applyFont="1" applyFill="1" applyBorder="1" applyAlignment="1">
      <alignment horizontal="right"/>
    </xf>
    <xf numFmtId="0" fontId="5" fillId="8" borderId="1" xfId="0" applyFont="1" applyFill="1" applyBorder="1"/>
    <xf numFmtId="164" fontId="5" fillId="8" borderId="0" xfId="0" applyNumberFormat="1" applyFont="1" applyFill="1"/>
    <xf numFmtId="0" fontId="4" fillId="3" borderId="5" xfId="0" applyFont="1" applyFill="1" applyBorder="1" applyAlignment="1">
      <alignment horizontal="center" vertical="center" wrapText="1"/>
    </xf>
    <xf numFmtId="164" fontId="5" fillId="7" borderId="1" xfId="1" applyNumberFormat="1" applyFont="1" applyFill="1" applyBorder="1" applyAlignment="1">
      <alignment vertical="center"/>
    </xf>
    <xf numFmtId="0" fontId="5" fillId="7" borderId="1" xfId="0" applyFont="1" applyFill="1" applyBorder="1" applyAlignment="1">
      <alignment horizontal="left" wrapText="1"/>
    </xf>
    <xf numFmtId="164" fontId="5" fillId="7" borderId="1" xfId="0" applyNumberFormat="1" applyFont="1" applyFill="1" applyBorder="1" applyAlignment="1">
      <alignment vertical="center"/>
    </xf>
    <xf numFmtId="164" fontId="5" fillId="8" borderId="1" xfId="0" applyNumberFormat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164" fontId="5" fillId="0" borderId="9" xfId="1" applyNumberFormat="1" applyFont="1" applyFill="1" applyBorder="1" applyAlignment="1">
      <alignment vertical="center"/>
    </xf>
    <xf numFmtId="164" fontId="5" fillId="7" borderId="3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5" fillId="0" borderId="8" xfId="1" applyNumberFormat="1" applyFont="1" applyFill="1" applyBorder="1" applyAlignment="1">
      <alignment vertical="center"/>
    </xf>
    <xf numFmtId="164" fontId="5" fillId="0" borderId="10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7" borderId="3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justify"/>
    </xf>
    <xf numFmtId="164" fontId="4" fillId="6" borderId="1" xfId="0" applyNumberFormat="1" applyFont="1" applyFill="1" applyBorder="1" applyProtection="1">
      <protection locked="0"/>
    </xf>
    <xf numFmtId="164" fontId="5" fillId="4" borderId="3" xfId="0" applyNumberFormat="1" applyFont="1" applyFill="1" applyBorder="1"/>
    <xf numFmtId="164" fontId="4" fillId="9" borderId="1" xfId="0" applyNumberFormat="1" applyFont="1" applyFill="1" applyBorder="1" applyProtection="1">
      <protection locked="0"/>
    </xf>
    <xf numFmtId="164" fontId="5" fillId="7" borderId="9" xfId="0" applyNumberFormat="1" applyFont="1" applyFill="1" applyBorder="1"/>
    <xf numFmtId="164" fontId="5" fillId="0" borderId="8" xfId="0" applyNumberFormat="1" applyFont="1" applyBorder="1"/>
    <xf numFmtId="0" fontId="4" fillId="0" borderId="1" xfId="0" applyFont="1" applyBorder="1" applyAlignment="1">
      <alignment horizontal="left" wrapText="1"/>
    </xf>
    <xf numFmtId="2" fontId="4" fillId="2" borderId="3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left" wrapText="1"/>
    </xf>
    <xf numFmtId="2" fontId="4" fillId="2" borderId="9" xfId="0" applyNumberFormat="1" applyFont="1" applyFill="1" applyBorder="1" applyAlignment="1">
      <alignment horizontal="right"/>
    </xf>
    <xf numFmtId="164" fontId="5" fillId="7" borderId="5" xfId="0" applyNumberFormat="1" applyFont="1" applyFill="1" applyBorder="1"/>
    <xf numFmtId="0" fontId="5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right" vertical="center"/>
    </xf>
    <xf numFmtId="0" fontId="11" fillId="0" borderId="8" xfId="0" applyFont="1" applyBorder="1" applyAlignment="1">
      <alignment horizontal="centerContinuous"/>
    </xf>
    <xf numFmtId="0" fontId="11" fillId="0" borderId="0" xfId="0" applyFont="1" applyAlignment="1">
      <alignment horizontal="centerContinuous"/>
    </xf>
    <xf numFmtId="0" fontId="4" fillId="0" borderId="1" xfId="0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wrapText="1"/>
    </xf>
    <xf numFmtId="0" fontId="4" fillId="0" borderId="8" xfId="0" applyFont="1" applyBorder="1"/>
    <xf numFmtId="164" fontId="4" fillId="0" borderId="8" xfId="0" applyNumberFormat="1" applyFont="1" applyBorder="1"/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wrapText="1"/>
    </xf>
    <xf numFmtId="164" fontId="5" fillId="0" borderId="3" xfId="0" applyNumberFormat="1" applyFont="1" applyBorder="1"/>
    <xf numFmtId="164" fontId="4" fillId="0" borderId="0" xfId="0" applyNumberFormat="1" applyFont="1"/>
    <xf numFmtId="164" fontId="5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5" fillId="0" borderId="2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4" fillId="6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142875</xdr:rowOff>
    </xdr:from>
    <xdr:to>
      <xdr:col>8</xdr:col>
      <xdr:colOff>20320</xdr:colOff>
      <xdr:row>6</xdr:row>
      <xdr:rowOff>95250</xdr:rowOff>
    </xdr:to>
    <xdr:pic>
      <xdr:nvPicPr>
        <xdr:cNvPr id="3" name="Immagine 2" descr="Immagine che contiene testo, schermata&#10;&#10;Descrizione generata automaticamente">
          <a:extLst>
            <a:ext uri="{FF2B5EF4-FFF2-40B4-BE49-F238E27FC236}">
              <a16:creationId xmlns:a16="http://schemas.microsoft.com/office/drawing/2014/main" id="{79FF1415-D368-4E69-9C21-F63A08F0DB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2" t="41935" r="4994" b="49701"/>
        <a:stretch/>
      </xdr:blipFill>
      <xdr:spPr bwMode="auto">
        <a:xfrm>
          <a:off x="904875" y="142875"/>
          <a:ext cx="7478395" cy="9810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123825</xdr:colOff>
      <xdr:row>20</xdr:row>
      <xdr:rowOff>123825</xdr:rowOff>
    </xdr:from>
    <xdr:to>
      <xdr:col>6</xdr:col>
      <xdr:colOff>47625</xdr:colOff>
      <xdr:row>25</xdr:row>
      <xdr:rowOff>104775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14376690-7C52-473E-940D-AC74361563E6}"/>
            </a:ext>
          </a:extLst>
        </xdr:cNvPr>
        <xdr:cNvGrpSpPr/>
      </xdr:nvGrpSpPr>
      <xdr:grpSpPr>
        <a:xfrm>
          <a:off x="981075" y="6934200"/>
          <a:ext cx="6248400" cy="933450"/>
          <a:chOff x="838200" y="7429500"/>
          <a:chExt cx="6236335" cy="862602"/>
        </a:xfrm>
        <a:noFill/>
      </xdr:grpSpPr>
      <xdr:pic>
        <xdr:nvPicPr>
          <xdr:cNvPr id="4" name="Immagine 3" descr="Immagine che contiene testo, Carattere, Elementi grafici, logo&#10;&#10;Descrizione generata automaticamente">
            <a:extLst>
              <a:ext uri="{FF2B5EF4-FFF2-40B4-BE49-F238E27FC236}">
                <a16:creationId xmlns:a16="http://schemas.microsoft.com/office/drawing/2014/main" id="{BFD1328C-9368-54E9-92BB-358B73E7265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38200" y="7460615"/>
            <a:ext cx="1214755" cy="803275"/>
          </a:xfrm>
          <a:prstGeom prst="rect">
            <a:avLst/>
          </a:prstGeom>
          <a:grpFill/>
        </xdr:spPr>
      </xdr:pic>
      <xdr:pic>
        <xdr:nvPicPr>
          <xdr:cNvPr id="7" name="Immagine 6" descr="Immagine che contiene Carattere, Elementi grafici, logo, grafica&#10;&#10;Descrizione generata automaticamente">
            <a:extLst>
              <a:ext uri="{FF2B5EF4-FFF2-40B4-BE49-F238E27FC236}">
                <a16:creationId xmlns:a16="http://schemas.microsoft.com/office/drawing/2014/main" id="{C2BB9343-62ED-C2A8-2425-B2F8342C74F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1960" y="7429500"/>
            <a:ext cx="1552575" cy="581025"/>
          </a:xfrm>
          <a:prstGeom prst="rect">
            <a:avLst/>
          </a:prstGeom>
          <a:grpFill/>
          <a:ln>
            <a:noFill/>
          </a:ln>
        </xdr:spPr>
      </xdr:pic>
      <xdr:sp macro="" textlink="">
        <xdr:nvSpPr>
          <xdr:cNvPr id="8" name="Casella di testo 2">
            <a:extLst>
              <a:ext uri="{FF2B5EF4-FFF2-40B4-BE49-F238E27FC236}">
                <a16:creationId xmlns:a16="http://schemas.microsoft.com/office/drawing/2014/main" id="{D12DDB0B-0A67-AAEC-867C-69D8FCC53BB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154512" y="7860664"/>
            <a:ext cx="2916849" cy="431438"/>
          </a:xfrm>
          <a:prstGeom prst="rect">
            <a:avLst/>
          </a:prstGeom>
          <a:grp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spAutoFit/>
          </a:bodyPr>
          <a:lstStyle/>
          <a:p>
            <a:pPr algn="r"/>
            <a:r>
              <a:rPr lang="it-IT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STIIMA CNR - Via Alfonso Corti 12, 20133 Milano, Italy 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r"/>
            <a:r>
              <a:rPr lang="en-GB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tel. +39 02 2369 9995 – </a:t>
            </a:r>
            <a:r>
              <a:rPr lang="en-GB" sz="800" u="sng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segreteria.stiima@stiima.cnr.it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219075</xdr:colOff>
      <xdr:row>0</xdr:row>
      <xdr:rowOff>104775</xdr:rowOff>
    </xdr:from>
    <xdr:ext cx="7780020" cy="1019175"/>
    <xdr:pic>
      <xdr:nvPicPr>
        <xdr:cNvPr id="2" name="Immagine 1" descr="Immagine che contiene testo, schermata&#10;&#10;Descrizione generata automaticamente">
          <a:extLst>
            <a:ext uri="{FF2B5EF4-FFF2-40B4-BE49-F238E27FC236}">
              <a16:creationId xmlns:a16="http://schemas.microsoft.com/office/drawing/2014/main" id="{808B870F-0C12-4EA8-B93E-2A015C1606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2" t="41935" r="4994" b="49701"/>
        <a:stretch/>
      </xdr:blipFill>
      <xdr:spPr bwMode="auto">
        <a:xfrm>
          <a:off x="949325" y="104775"/>
          <a:ext cx="7780020" cy="10191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twoCellAnchor>
    <xdr:from>
      <xdr:col>1</xdr:col>
      <xdr:colOff>123825</xdr:colOff>
      <xdr:row>32</xdr:row>
      <xdr:rowOff>133350</xdr:rowOff>
    </xdr:from>
    <xdr:to>
      <xdr:col>4</xdr:col>
      <xdr:colOff>895350</xdr:colOff>
      <xdr:row>37</xdr:row>
      <xdr:rowOff>47180</xdr:rowOff>
    </xdr:to>
    <xdr:grpSp>
      <xdr:nvGrpSpPr>
        <xdr:cNvPr id="5" name="Gruppo 4">
          <a:extLst>
            <a:ext uri="{FF2B5EF4-FFF2-40B4-BE49-F238E27FC236}">
              <a16:creationId xmlns:a16="http://schemas.microsoft.com/office/drawing/2014/main" id="{7591D4CD-C1F2-4E98-996E-868F5A241369}"/>
            </a:ext>
          </a:extLst>
        </xdr:cNvPr>
        <xdr:cNvGrpSpPr/>
      </xdr:nvGrpSpPr>
      <xdr:grpSpPr>
        <a:xfrm>
          <a:off x="981075" y="6600825"/>
          <a:ext cx="6362700" cy="837755"/>
          <a:chOff x="838200" y="7429500"/>
          <a:chExt cx="6236335" cy="862602"/>
        </a:xfrm>
      </xdr:grpSpPr>
      <xdr:pic>
        <xdr:nvPicPr>
          <xdr:cNvPr id="6" name="Immagine 5" descr="Immagine che contiene testo, Carattere, Elementi grafici, logo&#10;&#10;Descrizione generata automaticamente">
            <a:extLst>
              <a:ext uri="{FF2B5EF4-FFF2-40B4-BE49-F238E27FC236}">
                <a16:creationId xmlns:a16="http://schemas.microsoft.com/office/drawing/2014/main" id="{68419600-ABC4-023F-F441-D4C109E4761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38200" y="7460615"/>
            <a:ext cx="1214755" cy="803275"/>
          </a:xfrm>
          <a:prstGeom prst="rect">
            <a:avLst/>
          </a:prstGeom>
        </xdr:spPr>
      </xdr:pic>
      <xdr:pic>
        <xdr:nvPicPr>
          <xdr:cNvPr id="7" name="Immagine 6" descr="Immagine che contiene Carattere, Elementi grafici, logo, grafica&#10;&#10;Descrizione generata automaticamente">
            <a:extLst>
              <a:ext uri="{FF2B5EF4-FFF2-40B4-BE49-F238E27FC236}">
                <a16:creationId xmlns:a16="http://schemas.microsoft.com/office/drawing/2014/main" id="{66F16E36-852F-AE31-5583-A03F0FEEC90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1960" y="7429500"/>
            <a:ext cx="1552575" cy="581025"/>
          </a:xfrm>
          <a:prstGeom prst="rect">
            <a:avLst/>
          </a:prstGeom>
          <a:noFill/>
          <a:ln>
            <a:noFill/>
          </a:ln>
        </xdr:spPr>
      </xdr:pic>
      <xdr:sp macro="" textlink="">
        <xdr:nvSpPr>
          <xdr:cNvPr id="8" name="Casella di testo 2">
            <a:extLst>
              <a:ext uri="{FF2B5EF4-FFF2-40B4-BE49-F238E27FC236}">
                <a16:creationId xmlns:a16="http://schemas.microsoft.com/office/drawing/2014/main" id="{C461336A-0D5C-DFDB-A6C6-060B5B2944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154512" y="7860664"/>
            <a:ext cx="2916849" cy="4314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spAutoFit/>
          </a:bodyPr>
          <a:lstStyle/>
          <a:p>
            <a:pPr algn="r"/>
            <a:r>
              <a:rPr lang="it-IT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STIIMA CNR - Via Alfonso Corti 12, 20133 Milano, Italy 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r"/>
            <a:r>
              <a:rPr lang="en-GB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tel. +39 02 2369 9995 – </a:t>
            </a:r>
            <a:r>
              <a:rPr lang="en-GB" sz="800" u="sng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segreteria.stiima@stiima.cnr.it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138545</xdr:colOff>
      <xdr:row>0</xdr:row>
      <xdr:rowOff>155863</xdr:rowOff>
    </xdr:from>
    <xdr:to>
      <xdr:col>7</xdr:col>
      <xdr:colOff>949440</xdr:colOff>
      <xdr:row>6</xdr:row>
      <xdr:rowOff>97847</xdr:rowOff>
    </xdr:to>
    <xdr:pic>
      <xdr:nvPicPr>
        <xdr:cNvPr id="2" name="Immagine 1" descr="Immagine che contiene testo, schermata&#10;&#10;Descrizione generata automaticamente">
          <a:extLst>
            <a:ext uri="{FF2B5EF4-FFF2-40B4-BE49-F238E27FC236}">
              <a16:creationId xmlns:a16="http://schemas.microsoft.com/office/drawing/2014/main" id="{1113C888-1BA8-41BE-A97C-E3E93C2F94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2" t="41935" r="4994" b="49701"/>
        <a:stretch/>
      </xdr:blipFill>
      <xdr:spPr bwMode="auto">
        <a:xfrm>
          <a:off x="995795" y="155863"/>
          <a:ext cx="7478395" cy="9810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155863</xdr:colOff>
      <xdr:row>20</xdr:row>
      <xdr:rowOff>129886</xdr:rowOff>
    </xdr:from>
    <xdr:to>
      <xdr:col>6</xdr:col>
      <xdr:colOff>478847</xdr:colOff>
      <xdr:row>25</xdr:row>
      <xdr:rowOff>58437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669133EE-3294-435B-B79B-09C42BDB38E5}"/>
            </a:ext>
          </a:extLst>
        </xdr:cNvPr>
        <xdr:cNvGrpSpPr/>
      </xdr:nvGrpSpPr>
      <xdr:grpSpPr>
        <a:xfrm>
          <a:off x="1013113" y="4195330"/>
          <a:ext cx="5739246" cy="837755"/>
          <a:chOff x="838200" y="7429500"/>
          <a:chExt cx="6236335" cy="862602"/>
        </a:xfrm>
      </xdr:grpSpPr>
      <xdr:pic>
        <xdr:nvPicPr>
          <xdr:cNvPr id="6" name="Immagine 5" descr="Immagine che contiene testo, Carattere, Elementi grafici, logo&#10;&#10;Descrizione generata automaticamente">
            <a:extLst>
              <a:ext uri="{FF2B5EF4-FFF2-40B4-BE49-F238E27FC236}">
                <a16:creationId xmlns:a16="http://schemas.microsoft.com/office/drawing/2014/main" id="{0566A09A-9878-0FBF-1107-5BCBD348EE9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38200" y="7460615"/>
            <a:ext cx="1214755" cy="803275"/>
          </a:xfrm>
          <a:prstGeom prst="rect">
            <a:avLst/>
          </a:prstGeom>
        </xdr:spPr>
      </xdr:pic>
      <xdr:pic>
        <xdr:nvPicPr>
          <xdr:cNvPr id="7" name="Immagine 6" descr="Immagine che contiene Carattere, Elementi grafici, logo, grafica&#10;&#10;Descrizione generata automaticamente">
            <a:extLst>
              <a:ext uri="{FF2B5EF4-FFF2-40B4-BE49-F238E27FC236}">
                <a16:creationId xmlns:a16="http://schemas.microsoft.com/office/drawing/2014/main" id="{FCD66946-3FE6-3B66-D655-F300F880FAB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1960" y="7429500"/>
            <a:ext cx="1552575" cy="581025"/>
          </a:xfrm>
          <a:prstGeom prst="rect">
            <a:avLst/>
          </a:prstGeom>
          <a:noFill/>
          <a:ln>
            <a:noFill/>
          </a:ln>
        </xdr:spPr>
      </xdr:pic>
      <xdr:sp macro="" textlink="">
        <xdr:nvSpPr>
          <xdr:cNvPr id="8" name="Casella di testo 2">
            <a:extLst>
              <a:ext uri="{FF2B5EF4-FFF2-40B4-BE49-F238E27FC236}">
                <a16:creationId xmlns:a16="http://schemas.microsoft.com/office/drawing/2014/main" id="{D66BF418-0096-E799-C346-C147EFD4E2B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154512" y="7860664"/>
            <a:ext cx="2916849" cy="4314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spAutoFit/>
          </a:bodyPr>
          <a:lstStyle/>
          <a:p>
            <a:pPr algn="r"/>
            <a:r>
              <a:rPr lang="it-IT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STIIMA CNR - Via Alfonso Corti 12, 20133 Milano, Italy 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r"/>
            <a:r>
              <a:rPr lang="en-GB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tel. +39 02 2369 9995 – </a:t>
            </a:r>
            <a:r>
              <a:rPr lang="en-GB" sz="800" u="sng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segreteria.stiima@stiima.cnr.it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26"/>
  <sheetViews>
    <sheetView tabSelected="1" workbookViewId="0">
      <selection activeCell="B8" sqref="B8:F8"/>
    </sheetView>
  </sheetViews>
  <sheetFormatPr defaultColWidth="8.85546875" defaultRowHeight="15" x14ac:dyDescent="0.25"/>
  <cols>
    <col min="1" max="1" width="12.85546875" customWidth="1"/>
    <col min="2" max="2" width="20.7109375" customWidth="1"/>
    <col min="3" max="3" width="30.42578125" customWidth="1"/>
    <col min="4" max="4" width="12.28515625" bestFit="1" customWidth="1"/>
    <col min="5" max="5" width="14.140625" bestFit="1" customWidth="1"/>
    <col min="6" max="6" width="17.28515625" bestFit="1" customWidth="1"/>
  </cols>
  <sheetData>
    <row r="1" spans="2:16" ht="14.1" customHeight="1" x14ac:dyDescent="0.25">
      <c r="B1" s="93"/>
      <c r="C1" s="93"/>
      <c r="D1" s="93"/>
      <c r="E1" s="93"/>
      <c r="F1" s="93"/>
    </row>
    <row r="2" spans="2:16" ht="14.1" customHeight="1" x14ac:dyDescent="0.25">
      <c r="B2" s="93"/>
      <c r="C2" s="93"/>
      <c r="D2" s="93"/>
      <c r="E2" s="93"/>
      <c r="F2" s="93"/>
    </row>
    <row r="3" spans="2:16" ht="14.1" customHeight="1" x14ac:dyDescent="0.25">
      <c r="B3" s="93"/>
      <c r="C3" s="93"/>
      <c r="D3" s="93"/>
      <c r="E3" s="93"/>
      <c r="F3" s="93"/>
    </row>
    <row r="4" spans="2:16" ht="14.1" customHeight="1" x14ac:dyDescent="0.25">
      <c r="B4" s="93"/>
      <c r="C4" s="93"/>
      <c r="D4" s="93"/>
      <c r="E4" s="93"/>
      <c r="F4" s="93"/>
    </row>
    <row r="5" spans="2:16" ht="14.1" customHeight="1" x14ac:dyDescent="0.25">
      <c r="B5" s="93"/>
      <c r="C5" s="93"/>
      <c r="D5" s="93"/>
      <c r="E5" s="93"/>
      <c r="F5" s="93"/>
    </row>
    <row r="6" spans="2:16" ht="14.1" customHeight="1" x14ac:dyDescent="0.25">
      <c r="B6" s="93"/>
      <c r="C6" s="93"/>
      <c r="D6" s="93"/>
      <c r="E6" s="93"/>
      <c r="F6" s="93"/>
    </row>
    <row r="7" spans="2:16" ht="14.1" customHeight="1" x14ac:dyDescent="0.25">
      <c r="B7" s="93"/>
      <c r="C7" s="93"/>
      <c r="D7" s="93"/>
      <c r="E7" s="93"/>
      <c r="F7" s="93"/>
    </row>
    <row r="8" spans="2:16" ht="14.1" customHeight="1" x14ac:dyDescent="0.25">
      <c r="B8" s="101" t="s">
        <v>38</v>
      </c>
      <c r="C8" s="101"/>
      <c r="D8" s="101"/>
      <c r="E8" s="101"/>
      <c r="F8" s="101"/>
    </row>
    <row r="9" spans="2:16" x14ac:dyDescent="0.25">
      <c r="B9" s="3"/>
      <c r="C9" s="3"/>
      <c r="D9" s="3"/>
      <c r="E9" s="3"/>
      <c r="F9" s="3"/>
    </row>
    <row r="10" spans="2:16" ht="218.25" customHeight="1" x14ac:dyDescent="0.25">
      <c r="B10" s="96" t="s">
        <v>39</v>
      </c>
      <c r="C10" s="96"/>
      <c r="D10" s="96"/>
      <c r="E10" s="96"/>
      <c r="F10" s="96"/>
    </row>
    <row r="11" spans="2:16" x14ac:dyDescent="0.25">
      <c r="B11" s="3"/>
      <c r="C11" s="3"/>
      <c r="D11" s="3"/>
      <c r="E11" s="3"/>
      <c r="F11" s="3"/>
    </row>
    <row r="12" spans="2:16" s="15" customFormat="1" x14ac:dyDescent="0.25">
      <c r="B12" s="97" t="s">
        <v>0</v>
      </c>
      <c r="C12" s="98" t="s">
        <v>1</v>
      </c>
      <c r="D12" s="4" t="s">
        <v>2</v>
      </c>
      <c r="E12" s="4" t="s">
        <v>3</v>
      </c>
      <c r="F12" s="4" t="s">
        <v>4</v>
      </c>
      <c r="G12"/>
      <c r="H12"/>
      <c r="I12"/>
      <c r="J12"/>
      <c r="K12"/>
      <c r="L12"/>
      <c r="M12"/>
      <c r="N12"/>
      <c r="O12"/>
      <c r="P12"/>
    </row>
    <row r="13" spans="2:16" s="18" customFormat="1" ht="60" x14ac:dyDescent="0.25">
      <c r="B13" s="97"/>
      <c r="C13" s="99"/>
      <c r="D13" s="16" t="s">
        <v>5</v>
      </c>
      <c r="E13" s="16" t="s">
        <v>6</v>
      </c>
      <c r="F13" s="16" t="s">
        <v>7</v>
      </c>
      <c r="G13"/>
      <c r="H13"/>
      <c r="I13"/>
      <c r="J13"/>
      <c r="K13"/>
      <c r="L13"/>
      <c r="M13"/>
      <c r="N13"/>
      <c r="O13"/>
      <c r="P13"/>
    </row>
    <row r="14" spans="2:16" x14ac:dyDescent="0.25">
      <c r="B14" s="97" t="s">
        <v>8</v>
      </c>
      <c r="C14" s="6" t="s">
        <v>9</v>
      </c>
      <c r="D14" s="17">
        <v>70</v>
      </c>
      <c r="E14" s="17">
        <v>10</v>
      </c>
      <c r="F14" s="17">
        <v>80</v>
      </c>
    </row>
    <row r="15" spans="2:16" x14ac:dyDescent="0.25">
      <c r="B15" s="97"/>
      <c r="C15" s="6" t="s">
        <v>10</v>
      </c>
      <c r="D15" s="17">
        <v>45</v>
      </c>
      <c r="E15" s="17">
        <v>15</v>
      </c>
      <c r="F15" s="17">
        <v>60</v>
      </c>
    </row>
    <row r="16" spans="2:16" x14ac:dyDescent="0.25">
      <c r="B16" s="100" t="s">
        <v>11</v>
      </c>
      <c r="C16" s="6" t="s">
        <v>9</v>
      </c>
      <c r="D16" s="17">
        <v>60</v>
      </c>
      <c r="E16" s="17">
        <v>15</v>
      </c>
      <c r="F16" s="17">
        <v>75</v>
      </c>
    </row>
    <row r="17" spans="2:6" x14ac:dyDescent="0.25">
      <c r="B17" s="100"/>
      <c r="C17" s="6" t="s">
        <v>10</v>
      </c>
      <c r="D17" s="17">
        <v>35</v>
      </c>
      <c r="E17" s="17">
        <v>15</v>
      </c>
      <c r="F17" s="17">
        <v>50</v>
      </c>
    </row>
    <row r="18" spans="2:6" x14ac:dyDescent="0.25">
      <c r="B18" s="94" t="s">
        <v>12</v>
      </c>
      <c r="C18" s="6" t="s">
        <v>9</v>
      </c>
      <c r="D18" s="17">
        <v>50</v>
      </c>
      <c r="E18" s="17">
        <v>15</v>
      </c>
      <c r="F18" s="17">
        <v>65</v>
      </c>
    </row>
    <row r="19" spans="2:6" x14ac:dyDescent="0.25">
      <c r="B19" s="95"/>
      <c r="C19" s="6" t="s">
        <v>10</v>
      </c>
      <c r="D19" s="17">
        <v>25</v>
      </c>
      <c r="E19" s="17">
        <v>15</v>
      </c>
      <c r="F19" s="17">
        <v>40</v>
      </c>
    </row>
    <row r="21" spans="2:6" x14ac:dyDescent="0.25">
      <c r="B21" s="92"/>
      <c r="C21" s="92"/>
      <c r="D21" s="92"/>
      <c r="E21" s="92"/>
      <c r="F21" s="92"/>
    </row>
    <row r="22" spans="2:6" x14ac:dyDescent="0.25">
      <c r="B22" s="92"/>
      <c r="C22" s="92"/>
      <c r="D22" s="92"/>
      <c r="E22" s="92"/>
      <c r="F22" s="92"/>
    </row>
    <row r="23" spans="2:6" x14ac:dyDescent="0.25">
      <c r="B23" s="92"/>
      <c r="C23" s="92"/>
      <c r="D23" s="92"/>
      <c r="E23" s="92"/>
      <c r="F23" s="92"/>
    </row>
    <row r="24" spans="2:6" x14ac:dyDescent="0.25">
      <c r="B24" s="92"/>
      <c r="C24" s="92"/>
      <c r="D24" s="92"/>
      <c r="E24" s="92"/>
      <c r="F24" s="92"/>
    </row>
    <row r="25" spans="2:6" x14ac:dyDescent="0.25">
      <c r="B25" s="92"/>
      <c r="C25" s="92"/>
      <c r="D25" s="92"/>
      <c r="E25" s="92"/>
      <c r="F25" s="92"/>
    </row>
    <row r="26" spans="2:6" x14ac:dyDescent="0.25">
      <c r="B26" s="92"/>
      <c r="C26" s="92"/>
      <c r="D26" s="92"/>
      <c r="E26" s="92"/>
      <c r="F26" s="92"/>
    </row>
  </sheetData>
  <mergeCells count="9">
    <mergeCell ref="B21:F26"/>
    <mergeCell ref="B1:F7"/>
    <mergeCell ref="B18:B19"/>
    <mergeCell ref="B10:F10"/>
    <mergeCell ref="B12:B13"/>
    <mergeCell ref="C12:C13"/>
    <mergeCell ref="B14:B15"/>
    <mergeCell ref="B16:B17"/>
    <mergeCell ref="B8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B440B-C433-4543-ABB1-8D7F4CD12F58}">
  <dimension ref="A1:J41"/>
  <sheetViews>
    <sheetView zoomScaleNormal="100" workbookViewId="0">
      <selection activeCell="G29" sqref="G29"/>
    </sheetView>
  </sheetViews>
  <sheetFormatPr defaultColWidth="10.42578125" defaultRowHeight="14.25" x14ac:dyDescent="0.2"/>
  <cols>
    <col min="1" max="1" width="12.85546875" style="3" customWidth="1"/>
    <col min="2" max="2" width="34.7109375" style="3" customWidth="1"/>
    <col min="3" max="3" width="20.85546875" style="3" customWidth="1"/>
    <col min="4" max="4" width="28.28515625" style="3" customWidth="1"/>
    <col min="5" max="5" width="14.42578125" style="3" customWidth="1"/>
    <col min="6" max="6" width="15.42578125" style="3" customWidth="1"/>
    <col min="7" max="7" width="21.85546875" style="2" customWidth="1"/>
    <col min="8" max="8" width="21.85546875" style="3" customWidth="1"/>
    <col min="9" max="9" width="10.85546875" style="2" customWidth="1"/>
    <col min="10" max="11" width="14.28515625" style="3" customWidth="1"/>
    <col min="12" max="12" width="100.85546875" style="3" customWidth="1"/>
    <col min="13" max="16384" width="10.42578125" style="3"/>
  </cols>
  <sheetData>
    <row r="1" spans="1:10" ht="14.1" customHeight="1" x14ac:dyDescent="0.2">
      <c r="A1" s="93"/>
      <c r="B1" s="93"/>
      <c r="C1" s="93"/>
      <c r="D1" s="93"/>
      <c r="E1" s="93"/>
      <c r="F1" s="93"/>
      <c r="G1" s="93"/>
    </row>
    <row r="2" spans="1:10" ht="14.1" customHeight="1" x14ac:dyDescent="0.2">
      <c r="A2" s="93"/>
      <c r="B2" s="93"/>
      <c r="C2" s="93"/>
      <c r="D2" s="93"/>
      <c r="E2" s="93"/>
      <c r="F2" s="93"/>
      <c r="G2" s="93"/>
    </row>
    <row r="3" spans="1:10" ht="14.1" customHeight="1" x14ac:dyDescent="0.2">
      <c r="A3" s="93"/>
      <c r="B3" s="93"/>
      <c r="C3" s="93"/>
      <c r="D3" s="93"/>
      <c r="E3" s="93"/>
      <c r="F3" s="93"/>
      <c r="G3" s="93"/>
    </row>
    <row r="4" spans="1:10" ht="14.1" customHeight="1" x14ac:dyDescent="0.2">
      <c r="A4" s="93"/>
      <c r="B4" s="93"/>
      <c r="C4" s="93"/>
      <c r="D4" s="93"/>
      <c r="E4" s="93"/>
      <c r="F4" s="93"/>
      <c r="G4" s="93"/>
    </row>
    <row r="5" spans="1:10" ht="14.1" customHeight="1" x14ac:dyDescent="0.2">
      <c r="A5" s="93"/>
      <c r="B5" s="93"/>
      <c r="C5" s="93"/>
      <c r="D5" s="93"/>
      <c r="E5" s="93"/>
      <c r="F5" s="93"/>
      <c r="G5" s="93"/>
    </row>
    <row r="6" spans="1:10" ht="14.1" customHeight="1" x14ac:dyDescent="0.2">
      <c r="A6" s="93"/>
      <c r="B6" s="93"/>
      <c r="C6" s="93"/>
      <c r="D6" s="93"/>
      <c r="E6" s="93"/>
      <c r="F6" s="93"/>
      <c r="G6" s="93"/>
    </row>
    <row r="7" spans="1:10" ht="14.1" customHeight="1" x14ac:dyDescent="0.2">
      <c r="A7" s="93"/>
      <c r="B7" s="93"/>
      <c r="C7" s="93"/>
      <c r="D7" s="93"/>
      <c r="E7" s="93"/>
      <c r="F7" s="93"/>
      <c r="G7" s="93"/>
    </row>
    <row r="8" spans="1:10" s="13" customFormat="1" ht="14.1" customHeight="1" x14ac:dyDescent="0.25">
      <c r="B8" s="12" t="s">
        <v>38</v>
      </c>
      <c r="C8" s="12"/>
      <c r="D8" s="12"/>
      <c r="E8" s="12"/>
      <c r="F8" s="12"/>
      <c r="G8" s="12"/>
      <c r="H8" s="12"/>
      <c r="I8" s="14"/>
    </row>
    <row r="9" spans="1:10" x14ac:dyDescent="0.2">
      <c r="G9" s="3"/>
      <c r="I9" s="11"/>
    </row>
    <row r="10" spans="1:10" x14ac:dyDescent="0.2">
      <c r="B10" s="79" t="s">
        <v>13</v>
      </c>
      <c r="C10" s="80"/>
      <c r="D10" s="80"/>
      <c r="E10" s="80"/>
      <c r="F10" s="80"/>
      <c r="G10" s="80"/>
      <c r="H10" s="63"/>
      <c r="I10" s="63"/>
    </row>
    <row r="11" spans="1:10" x14ac:dyDescent="0.2">
      <c r="B11" s="80" t="s">
        <v>57</v>
      </c>
      <c r="C11" s="80"/>
      <c r="D11" s="80"/>
      <c r="E11" s="80"/>
      <c r="F11" s="80"/>
      <c r="G11" s="80"/>
      <c r="H11" s="63"/>
      <c r="I11" s="63"/>
    </row>
    <row r="12" spans="1:10" x14ac:dyDescent="0.2">
      <c r="B12" s="80" t="s">
        <v>62</v>
      </c>
      <c r="C12" s="80"/>
      <c r="D12" s="80"/>
      <c r="E12" s="80"/>
      <c r="F12" s="80"/>
      <c r="G12" s="80"/>
      <c r="H12" s="63"/>
      <c r="I12" s="63"/>
    </row>
    <row r="13" spans="1:10" x14ac:dyDescent="0.2">
      <c r="G13" s="3"/>
    </row>
    <row r="14" spans="1:10" s="5" customFormat="1" ht="15" x14ac:dyDescent="0.25">
      <c r="B14" s="3"/>
      <c r="C14" s="3"/>
      <c r="D14" s="58" t="s">
        <v>14</v>
      </c>
      <c r="E14" s="59"/>
      <c r="F14" s="59"/>
      <c r="G14" s="59"/>
      <c r="H14" s="59"/>
      <c r="I14" s="59"/>
      <c r="J14" s="60"/>
    </row>
    <row r="15" spans="1:10" ht="15" x14ac:dyDescent="0.25">
      <c r="B15" s="52" t="s">
        <v>36</v>
      </c>
      <c r="C15" s="52" t="s">
        <v>37</v>
      </c>
      <c r="D15" s="27" t="s">
        <v>15</v>
      </c>
      <c r="E15" s="27" t="s">
        <v>16</v>
      </c>
      <c r="F15" s="28" t="s">
        <v>17</v>
      </c>
      <c r="G15" s="28" t="s">
        <v>60</v>
      </c>
      <c r="H15" s="28" t="s">
        <v>61</v>
      </c>
      <c r="I15" s="3"/>
    </row>
    <row r="16" spans="1:10" s="7" customFormat="1" ht="15" x14ac:dyDescent="0.25">
      <c r="B16" s="32" t="s">
        <v>18</v>
      </c>
      <c r="C16" s="91" t="s">
        <v>49</v>
      </c>
      <c r="D16" s="51">
        <f>Capofila!C12</f>
        <v>42000</v>
      </c>
      <c r="E16" s="51">
        <f>Capofila!D12</f>
        <v>30600</v>
      </c>
      <c r="F16" s="51">
        <f>D16+E16</f>
        <v>72600</v>
      </c>
      <c r="G16" s="46" t="str">
        <f>IF(F16&gt;F$19*0.1,"OK","Non rispettato limite del 10% minimo")</f>
        <v>OK</v>
      </c>
      <c r="H16" s="46" t="str">
        <f>IF(F16&lt;F$19*0.7,"OK","Non rispettato limite del 70% massimo")</f>
        <v>OK</v>
      </c>
    </row>
    <row r="17" spans="2:10" ht="31.15" customHeight="1" x14ac:dyDescent="0.2">
      <c r="B17" s="32" t="s">
        <v>54</v>
      </c>
      <c r="C17" s="91" t="str">
        <f>'Partner 1'!C5</f>
        <v>Micro o Piccola Impresa</v>
      </c>
      <c r="D17" s="51">
        <f>'Partner 1'!C12</f>
        <v>11000</v>
      </c>
      <c r="E17" s="51">
        <f>'Partner 1'!D12</f>
        <v>15600</v>
      </c>
      <c r="F17" s="51">
        <f t="shared" ref="F17:F18" si="0">D17+E17</f>
        <v>26600</v>
      </c>
      <c r="G17" s="46" t="str">
        <f>IF(F17&gt;F$19*0.1,"OK","Non rispettato limite del 10% minimo")</f>
        <v>OK</v>
      </c>
      <c r="H17" s="46" t="str">
        <f>IF(F17&lt;F$19*0.7,"OK","Non rispettato limite del 70% massimo")</f>
        <v>OK</v>
      </c>
      <c r="I17" s="3"/>
    </row>
    <row r="18" spans="2:10" ht="25.5" customHeight="1" x14ac:dyDescent="0.2">
      <c r="B18" s="32" t="s">
        <v>55</v>
      </c>
      <c r="C18" s="91" t="str">
        <f>'Partner 2'!C5</f>
        <v>Grande impresa</v>
      </c>
      <c r="D18" s="51">
        <f>'Partner 2'!C12</f>
        <v>21000</v>
      </c>
      <c r="E18" s="51">
        <f>'Partner 2'!D12</f>
        <v>22500</v>
      </c>
      <c r="F18" s="51">
        <f t="shared" si="0"/>
        <v>43500</v>
      </c>
      <c r="G18" s="46" t="str">
        <f>IF(F18&gt;F$19*0.1,"OK","Non rispettato limite del 10% minimo")</f>
        <v>OK</v>
      </c>
      <c r="H18" s="46" t="str">
        <f>IF(F18&lt;F$19*0.7,"OK","Non rispettato limite del 70% massimo")</f>
        <v>OK</v>
      </c>
      <c r="I18" s="3"/>
    </row>
    <row r="19" spans="2:10" ht="15" x14ac:dyDescent="0.2">
      <c r="B19" s="61" t="s">
        <v>35</v>
      </c>
      <c r="C19" s="62"/>
      <c r="D19" s="47">
        <f>SUM(D16:D18)</f>
        <v>74000</v>
      </c>
      <c r="E19" s="47">
        <f>SUM(E16:E18)</f>
        <v>68700</v>
      </c>
      <c r="F19" s="54">
        <f>SUM(F16:F18)</f>
        <v>142700</v>
      </c>
      <c r="G19" s="53"/>
      <c r="H19" s="57"/>
      <c r="I19" s="83"/>
    </row>
    <row r="20" spans="2:10" ht="25.5" customHeight="1" x14ac:dyDescent="0.2">
      <c r="B20" s="61" t="s">
        <v>40</v>
      </c>
      <c r="C20" s="62"/>
      <c r="D20" s="47">
        <f>Capofila!C18+'Partner 1'!C18+'Partner 2'!C18</f>
        <v>64450</v>
      </c>
      <c r="E20" s="47">
        <f>Capofila!D18+'Partner 1'!D18+'Partner 2'!D18</f>
        <v>48960</v>
      </c>
      <c r="F20" s="54">
        <f>D20+E20</f>
        <v>113410</v>
      </c>
      <c r="G20" s="56"/>
      <c r="H20" s="55"/>
      <c r="I20" s="90"/>
      <c r="J20" s="90"/>
    </row>
    <row r="21" spans="2:10" x14ac:dyDescent="0.2">
      <c r="E21" s="46" t="str">
        <f>IF(E19&gt;F19*0.3,"OK","Non rispettato limite del 30% minimo di SS")</f>
        <v>OK</v>
      </c>
      <c r="G21" s="3"/>
      <c r="I21" s="38"/>
      <c r="J21" s="38"/>
    </row>
    <row r="22" spans="2:10" x14ac:dyDescent="0.2">
      <c r="G22" s="3"/>
    </row>
    <row r="23" spans="2:10" x14ac:dyDescent="0.2">
      <c r="B23" s="8" t="s">
        <v>19</v>
      </c>
      <c r="C23" s="8" t="s">
        <v>17</v>
      </c>
      <c r="G23" s="3"/>
    </row>
    <row r="24" spans="2:10" ht="28.5" x14ac:dyDescent="0.2">
      <c r="B24" s="66" t="s">
        <v>67</v>
      </c>
      <c r="C24" s="26">
        <f>Capofila!E8+'Partner 1'!E8+'Partner 2'!E8</f>
        <v>41000</v>
      </c>
      <c r="D24" s="37" t="str">
        <f>IF(C24&lt;=C28*0.3, "OK","superato il limite del 30%")</f>
        <v>OK</v>
      </c>
      <c r="G24" s="3"/>
    </row>
    <row r="25" spans="2:10" x14ac:dyDescent="0.2">
      <c r="B25" s="10" t="s">
        <v>65</v>
      </c>
      <c r="C25" s="26">
        <f>Capofila!E9+'Partner 1'!E9+'Partner 2'!E9</f>
        <v>77000</v>
      </c>
      <c r="G25" s="3"/>
    </row>
    <row r="26" spans="2:10" x14ac:dyDescent="0.2">
      <c r="B26" s="9" t="s">
        <v>64</v>
      </c>
      <c r="C26" s="26">
        <f>Capofila!E10+'Partner 1'!E10+'Partner 2'!E10</f>
        <v>8200</v>
      </c>
      <c r="D26" s="81"/>
      <c r="G26" s="3"/>
    </row>
    <row r="27" spans="2:10" x14ac:dyDescent="0.2">
      <c r="B27" s="9" t="s">
        <v>68</v>
      </c>
      <c r="C27" s="26">
        <f>Capofila!E11+'Partner 1'!E11+'Partner 2'!E11</f>
        <v>16500</v>
      </c>
      <c r="D27" s="37" t="str">
        <f>IF(C27&lt;=(C24+C25)*0.2,"OK","Superato limite del 20%")</f>
        <v>OK</v>
      </c>
      <c r="G27" s="3"/>
    </row>
    <row r="28" spans="2:10" ht="15" x14ac:dyDescent="0.25">
      <c r="B28" s="48" t="s">
        <v>58</v>
      </c>
      <c r="C28" s="49">
        <f>C24+C25+C26+C27</f>
        <v>142700</v>
      </c>
      <c r="G28" s="3"/>
    </row>
    <row r="29" spans="2:10" ht="15" x14ac:dyDescent="0.25">
      <c r="B29" s="36" t="s">
        <v>40</v>
      </c>
      <c r="C29" s="49">
        <f>D20+E20</f>
        <v>113410</v>
      </c>
      <c r="G29" s="3"/>
    </row>
    <row r="30" spans="2:10" ht="15" x14ac:dyDescent="0.25">
      <c r="B30" s="44" t="s">
        <v>53</v>
      </c>
      <c r="C30" s="50">
        <f>Capofila!E19+'Partner 1'!E19+'Partner 2'!E19</f>
        <v>90760</v>
      </c>
      <c r="D30" s="37" t="str">
        <f>IF(C30&gt;C29*0.55,"OK","Agevolazione Mezzogiorno inferiore al 55% dell'agevolazione complessiva")</f>
        <v>OK</v>
      </c>
      <c r="G30" s="3"/>
    </row>
    <row r="31" spans="2:10" x14ac:dyDescent="0.2">
      <c r="G31" s="3"/>
    </row>
    <row r="32" spans="2:10" ht="15" x14ac:dyDescent="0.2">
      <c r="B32" s="77"/>
      <c r="C32" s="78"/>
    </row>
    <row r="33" spans="2:9" ht="15" customHeight="1" x14ac:dyDescent="0.2">
      <c r="B33" s="102"/>
      <c r="C33" s="102"/>
      <c r="D33" s="102"/>
      <c r="E33" s="102"/>
    </row>
    <row r="34" spans="2:9" ht="15" customHeight="1" x14ac:dyDescent="0.2">
      <c r="B34" s="102"/>
      <c r="C34" s="102"/>
      <c r="D34" s="102"/>
      <c r="E34" s="102"/>
    </row>
    <row r="35" spans="2:9" x14ac:dyDescent="0.2">
      <c r="B35" s="102"/>
      <c r="C35" s="102"/>
      <c r="D35" s="102"/>
      <c r="E35" s="102"/>
      <c r="G35" s="11"/>
      <c r="I35" s="11"/>
    </row>
    <row r="36" spans="2:9" x14ac:dyDescent="0.2">
      <c r="B36" s="102"/>
      <c r="C36" s="102"/>
      <c r="D36" s="102"/>
      <c r="E36" s="102"/>
      <c r="G36" s="11"/>
      <c r="I36" s="11"/>
    </row>
    <row r="37" spans="2:9" x14ac:dyDescent="0.2">
      <c r="B37" s="102"/>
      <c r="C37" s="102"/>
      <c r="D37" s="102"/>
      <c r="E37" s="102"/>
      <c r="G37" s="11"/>
      <c r="I37" s="11"/>
    </row>
    <row r="38" spans="2:9" x14ac:dyDescent="0.2">
      <c r="B38" s="102"/>
      <c r="C38" s="102"/>
      <c r="D38" s="102"/>
      <c r="E38" s="102"/>
      <c r="G38" s="11"/>
      <c r="I38" s="11"/>
    </row>
    <row r="39" spans="2:9" x14ac:dyDescent="0.2">
      <c r="G39" s="11"/>
      <c r="I39" s="11"/>
    </row>
    <row r="40" spans="2:9" x14ac:dyDescent="0.2">
      <c r="G40" s="11"/>
      <c r="I40" s="11"/>
    </row>
    <row r="41" spans="2:9" x14ac:dyDescent="0.2">
      <c r="G41" s="11"/>
      <c r="I41" s="11"/>
    </row>
  </sheetData>
  <mergeCells count="2">
    <mergeCell ref="A1:G7"/>
    <mergeCell ref="B33:E3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6"/>
  <sheetViews>
    <sheetView zoomScale="110" zoomScaleNormal="110" workbookViewId="0">
      <selection activeCell="G34" sqref="G34"/>
    </sheetView>
  </sheetViews>
  <sheetFormatPr defaultColWidth="10.42578125" defaultRowHeight="14.25" x14ac:dyDescent="0.2"/>
  <cols>
    <col min="1" max="1" width="12.85546875" style="3" customWidth="1"/>
    <col min="2" max="2" width="13.140625" style="3" customWidth="1"/>
    <col min="3" max="3" width="13.140625" style="23" customWidth="1"/>
    <col min="4" max="4" width="19.28515625" style="23" customWidth="1"/>
    <col min="5" max="5" width="18.28515625" style="23" customWidth="1"/>
    <col min="6" max="6" width="17.42578125" style="23" customWidth="1"/>
    <col min="7" max="7" width="18.7109375" style="23" customWidth="1"/>
    <col min="8" max="8" width="19.7109375" style="23" customWidth="1"/>
    <col min="9" max="16384" width="10.42578125" style="3"/>
  </cols>
  <sheetData>
    <row r="1" spans="2:8" ht="14.1" customHeight="1" x14ac:dyDescent="0.2">
      <c r="B1" s="93"/>
      <c r="C1" s="93"/>
      <c r="D1" s="93"/>
      <c r="E1" s="93"/>
      <c r="F1" s="93"/>
      <c r="G1" s="93"/>
    </row>
    <row r="2" spans="2:8" ht="14.1" customHeight="1" x14ac:dyDescent="0.2">
      <c r="B2" s="93"/>
      <c r="C2" s="93"/>
      <c r="D2" s="93"/>
      <c r="E2" s="93"/>
      <c r="F2" s="93"/>
      <c r="G2" s="93"/>
    </row>
    <row r="3" spans="2:8" ht="14.1" customHeight="1" x14ac:dyDescent="0.2">
      <c r="B3" s="93"/>
      <c r="C3" s="93"/>
      <c r="D3" s="93"/>
      <c r="E3" s="93"/>
      <c r="F3" s="93"/>
      <c r="G3" s="93"/>
    </row>
    <row r="4" spans="2:8" ht="14.1" customHeight="1" x14ac:dyDescent="0.2">
      <c r="B4" s="93"/>
      <c r="C4" s="93"/>
      <c r="D4" s="93"/>
      <c r="E4" s="93"/>
      <c r="F4" s="93"/>
      <c r="G4" s="93"/>
    </row>
    <row r="5" spans="2:8" ht="14.1" customHeight="1" x14ac:dyDescent="0.2">
      <c r="B5" s="93"/>
      <c r="C5" s="93"/>
      <c r="D5" s="93"/>
      <c r="E5" s="93"/>
      <c r="F5" s="93"/>
      <c r="G5" s="93"/>
    </row>
    <row r="6" spans="2:8" ht="14.1" customHeight="1" x14ac:dyDescent="0.2">
      <c r="B6" s="93"/>
      <c r="C6" s="93"/>
      <c r="D6" s="93"/>
      <c r="E6" s="93"/>
      <c r="F6" s="93"/>
      <c r="G6" s="93"/>
    </row>
    <row r="7" spans="2:8" ht="14.1" customHeight="1" x14ac:dyDescent="0.2">
      <c r="B7" s="93"/>
      <c r="C7" s="93"/>
      <c r="D7" s="93"/>
      <c r="E7" s="93"/>
      <c r="F7" s="93"/>
      <c r="G7" s="93"/>
    </row>
    <row r="8" spans="2:8" ht="14.1" customHeight="1" x14ac:dyDescent="0.25">
      <c r="B8" s="101" t="s">
        <v>38</v>
      </c>
      <c r="C8" s="101"/>
      <c r="D8" s="101"/>
      <c r="E8" s="101"/>
      <c r="F8" s="101"/>
      <c r="G8" s="101"/>
    </row>
    <row r="9" spans="2:8" ht="15.75" x14ac:dyDescent="0.25">
      <c r="B9" s="13"/>
    </row>
    <row r="10" spans="2:8" x14ac:dyDescent="0.2">
      <c r="B10" s="103" t="s">
        <v>20</v>
      </c>
      <c r="C10" s="103"/>
      <c r="D10" s="103"/>
      <c r="E10" s="103"/>
      <c r="F10" s="103"/>
      <c r="G10" s="103"/>
      <c r="H10" s="103"/>
    </row>
    <row r="11" spans="2:8" x14ac:dyDescent="0.2">
      <c r="B11" s="103" t="s">
        <v>21</v>
      </c>
      <c r="C11" s="103"/>
      <c r="D11" s="103"/>
      <c r="E11" s="103"/>
      <c r="F11" s="103"/>
      <c r="G11" s="103"/>
      <c r="H11" s="103"/>
    </row>
    <row r="12" spans="2:8" x14ac:dyDescent="0.2">
      <c r="B12" s="103" t="s">
        <v>57</v>
      </c>
      <c r="C12" s="103"/>
      <c r="D12" s="103"/>
      <c r="E12" s="103"/>
      <c r="F12" s="103"/>
      <c r="G12" s="103"/>
      <c r="H12" s="103"/>
    </row>
    <row r="13" spans="2:8" ht="15.75" x14ac:dyDescent="0.25">
      <c r="B13" s="12"/>
    </row>
    <row r="14" spans="2:8" ht="36.75" customHeight="1" x14ac:dyDescent="0.2">
      <c r="C14" s="21" t="s">
        <v>22</v>
      </c>
      <c r="D14" s="21" t="s">
        <v>23</v>
      </c>
      <c r="E14" s="21" t="s">
        <v>24</v>
      </c>
      <c r="F14" s="21" t="s">
        <v>25</v>
      </c>
      <c r="G14" s="21" t="s">
        <v>26</v>
      </c>
      <c r="H14" s="22" t="s">
        <v>27</v>
      </c>
    </row>
    <row r="15" spans="2:8" x14ac:dyDescent="0.2">
      <c r="B15" s="20" t="s">
        <v>18</v>
      </c>
      <c r="C15" s="29">
        <v>1</v>
      </c>
      <c r="D15" s="29">
        <v>1</v>
      </c>
      <c r="E15" s="29">
        <v>1</v>
      </c>
      <c r="F15" s="29">
        <v>1</v>
      </c>
      <c r="G15" s="29">
        <v>1</v>
      </c>
      <c r="H15" s="30">
        <f>SUM(C15:G15)</f>
        <v>5</v>
      </c>
    </row>
    <row r="16" spans="2:8" x14ac:dyDescent="0.2">
      <c r="B16" s="20" t="s">
        <v>54</v>
      </c>
      <c r="C16" s="29">
        <v>1</v>
      </c>
      <c r="D16" s="29">
        <v>1</v>
      </c>
      <c r="E16" s="29">
        <v>1</v>
      </c>
      <c r="F16" s="29">
        <v>1</v>
      </c>
      <c r="G16" s="29">
        <v>1</v>
      </c>
      <c r="H16" s="30">
        <f t="shared" ref="H16:H18" si="0">SUM(C16:G16)</f>
        <v>5</v>
      </c>
    </row>
    <row r="17" spans="1:8" x14ac:dyDescent="0.2">
      <c r="B17" s="20" t="s">
        <v>55</v>
      </c>
      <c r="C17" s="29">
        <v>2</v>
      </c>
      <c r="D17" s="29">
        <v>5</v>
      </c>
      <c r="E17" s="29">
        <v>8</v>
      </c>
      <c r="F17" s="29">
        <v>1</v>
      </c>
      <c r="G17" s="29">
        <v>1</v>
      </c>
      <c r="H17" s="30">
        <f t="shared" si="0"/>
        <v>17</v>
      </c>
    </row>
    <row r="18" spans="1:8" ht="12.75" customHeight="1" x14ac:dyDescent="0.2">
      <c r="B18" s="20" t="s">
        <v>56</v>
      </c>
      <c r="C18" s="29">
        <v>1</v>
      </c>
      <c r="D18" s="29">
        <v>1</v>
      </c>
      <c r="E18" s="29">
        <v>1</v>
      </c>
      <c r="F18" s="29">
        <v>1</v>
      </c>
      <c r="G18" s="29">
        <v>1</v>
      </c>
      <c r="H18" s="30">
        <f t="shared" si="0"/>
        <v>5</v>
      </c>
    </row>
    <row r="19" spans="1:8" ht="30" x14ac:dyDescent="0.25">
      <c r="B19" s="25" t="s">
        <v>28</v>
      </c>
      <c r="C19" s="30">
        <f t="shared" ref="C19:H19" si="1">SUM(C15:C18)</f>
        <v>5</v>
      </c>
      <c r="D19" s="30">
        <f t="shared" si="1"/>
        <v>8</v>
      </c>
      <c r="E19" s="30">
        <f t="shared" si="1"/>
        <v>11</v>
      </c>
      <c r="F19" s="30">
        <f t="shared" si="1"/>
        <v>4</v>
      </c>
      <c r="G19" s="30">
        <f t="shared" si="1"/>
        <v>4</v>
      </c>
      <c r="H19" s="31">
        <f t="shared" si="1"/>
        <v>32</v>
      </c>
    </row>
    <row r="21" spans="1:8" x14ac:dyDescent="0.2">
      <c r="B21" s="93"/>
      <c r="C21" s="93"/>
      <c r="D21" s="93"/>
      <c r="E21" s="93"/>
      <c r="F21" s="93"/>
      <c r="G21" s="93"/>
    </row>
    <row r="22" spans="1:8" x14ac:dyDescent="0.2">
      <c r="B22" s="93"/>
      <c r="C22" s="93"/>
      <c r="D22" s="93"/>
      <c r="E22" s="93"/>
      <c r="F22" s="93"/>
      <c r="G22" s="93"/>
    </row>
    <row r="23" spans="1:8" x14ac:dyDescent="0.2">
      <c r="A23" s="3" t="s">
        <v>29</v>
      </c>
      <c r="B23" s="93"/>
      <c r="C23" s="93"/>
      <c r="D23" s="93"/>
      <c r="E23" s="93"/>
      <c r="F23" s="93"/>
      <c r="G23" s="93"/>
    </row>
    <row r="24" spans="1:8" x14ac:dyDescent="0.2">
      <c r="B24" s="93"/>
      <c r="C24" s="93"/>
      <c r="D24" s="93"/>
      <c r="E24" s="93"/>
      <c r="F24" s="93"/>
      <c r="G24" s="93"/>
    </row>
    <row r="25" spans="1:8" x14ac:dyDescent="0.2">
      <c r="B25" s="93"/>
      <c r="C25" s="93"/>
      <c r="D25" s="93"/>
      <c r="E25" s="93"/>
      <c r="F25" s="93"/>
      <c r="G25" s="93"/>
    </row>
    <row r="26" spans="1:8" x14ac:dyDescent="0.2">
      <c r="B26" s="93"/>
      <c r="C26" s="93"/>
      <c r="D26" s="93"/>
      <c r="E26" s="93"/>
      <c r="F26" s="93"/>
      <c r="G26" s="93"/>
    </row>
  </sheetData>
  <mergeCells count="6">
    <mergeCell ref="B21:G26"/>
    <mergeCell ref="B1:G7"/>
    <mergeCell ref="B10:H10"/>
    <mergeCell ref="B11:H11"/>
    <mergeCell ref="B8:G8"/>
    <mergeCell ref="B12:H12"/>
  </mergeCells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19"/>
  <sheetViews>
    <sheetView zoomScaleNormal="100" workbookViewId="0">
      <selection activeCell="F5" sqref="F5"/>
    </sheetView>
  </sheetViews>
  <sheetFormatPr defaultColWidth="9.140625" defaultRowHeight="14.25" x14ac:dyDescent="0.2"/>
  <cols>
    <col min="1" max="1" width="12.85546875" style="3" customWidth="1"/>
    <col min="2" max="2" width="33.85546875" style="3" customWidth="1"/>
    <col min="3" max="5" width="17.85546875" style="3" customWidth="1"/>
    <col min="6" max="6" width="17.7109375" style="3" customWidth="1"/>
    <col min="7" max="7" width="26.7109375" style="3" customWidth="1"/>
    <col min="8" max="8" width="19.7109375" style="3" customWidth="1"/>
    <col min="9" max="9" width="26.42578125" style="3" customWidth="1"/>
    <col min="10" max="16384" width="9.140625" style="3"/>
  </cols>
  <sheetData>
    <row r="2" spans="2:6" ht="27.6" customHeight="1" x14ac:dyDescent="0.2">
      <c r="B2" s="107" t="s">
        <v>50</v>
      </c>
      <c r="C2" s="107"/>
      <c r="D2" s="107"/>
      <c r="E2" s="107"/>
      <c r="F2" s="107"/>
    </row>
    <row r="4" spans="2:6" x14ac:dyDescent="0.2">
      <c r="B4" s="108" t="s">
        <v>71</v>
      </c>
      <c r="C4" s="108"/>
      <c r="D4" s="108"/>
      <c r="E4" s="108"/>
      <c r="F4" s="108"/>
    </row>
    <row r="5" spans="2:6" ht="31.5" customHeight="1" x14ac:dyDescent="0.2">
      <c r="B5" s="17" t="s">
        <v>48</v>
      </c>
      <c r="C5" s="41" t="s">
        <v>49</v>
      </c>
      <c r="D5" s="6"/>
      <c r="E5" s="39" t="s">
        <v>46</v>
      </c>
      <c r="F5" s="40" t="s">
        <v>47</v>
      </c>
    </row>
    <row r="6" spans="2:6" ht="31.5" customHeight="1" x14ac:dyDescent="0.2">
      <c r="B6" s="109" t="s">
        <v>19</v>
      </c>
      <c r="C6" s="110" t="s">
        <v>9</v>
      </c>
      <c r="D6" s="110" t="s">
        <v>10</v>
      </c>
      <c r="E6" s="110" t="s">
        <v>30</v>
      </c>
      <c r="F6" s="24" t="s">
        <v>45</v>
      </c>
    </row>
    <row r="7" spans="2:6" s="19" customFormat="1" x14ac:dyDescent="0.2">
      <c r="B7" s="109"/>
      <c r="C7" s="110"/>
      <c r="D7" s="110"/>
      <c r="E7" s="110"/>
      <c r="F7" s="82" t="str">
        <f>IF(F5="Mezzogiorno","1,00","0,00")</f>
        <v>1,00</v>
      </c>
    </row>
    <row r="8" spans="2:6" ht="29.25" x14ac:dyDescent="0.25">
      <c r="B8" s="66" t="s">
        <v>67</v>
      </c>
      <c r="C8" s="67">
        <v>10000</v>
      </c>
      <c r="D8" s="67">
        <v>8000</v>
      </c>
      <c r="E8" s="68">
        <f>C8+D8</f>
        <v>18000</v>
      </c>
      <c r="F8" s="85"/>
    </row>
    <row r="9" spans="2:6" ht="15" x14ac:dyDescent="0.25">
      <c r="B9" s="10" t="s">
        <v>65</v>
      </c>
      <c r="C9" s="67">
        <v>20000</v>
      </c>
      <c r="D9" s="67">
        <v>16000</v>
      </c>
      <c r="E9" s="68">
        <f t="shared" ref="E9:E12" si="0">C9+D9</f>
        <v>36000</v>
      </c>
      <c r="F9" s="86"/>
    </row>
    <row r="10" spans="2:6" ht="15" x14ac:dyDescent="0.25">
      <c r="B10" s="9" t="s">
        <v>64</v>
      </c>
      <c r="C10" s="69">
        <f>C8*0.2</f>
        <v>2000</v>
      </c>
      <c r="D10" s="69">
        <f>D8*0.2</f>
        <v>1600</v>
      </c>
      <c r="E10" s="68">
        <f t="shared" si="0"/>
        <v>3600</v>
      </c>
      <c r="F10" s="86"/>
    </row>
    <row r="11" spans="2:6" ht="15" x14ac:dyDescent="0.25">
      <c r="B11" s="9" t="s">
        <v>68</v>
      </c>
      <c r="C11" s="67">
        <v>10000</v>
      </c>
      <c r="D11" s="67">
        <v>5000</v>
      </c>
      <c r="E11" s="68">
        <f t="shared" si="0"/>
        <v>15000</v>
      </c>
      <c r="F11" s="86"/>
    </row>
    <row r="12" spans="2:6" ht="15" x14ac:dyDescent="0.25">
      <c r="B12" s="33" t="s">
        <v>63</v>
      </c>
      <c r="C12" s="34">
        <f>SUM(C8:C11)</f>
        <v>42000</v>
      </c>
      <c r="D12" s="34">
        <f>SUM(D8:D11)</f>
        <v>30600</v>
      </c>
      <c r="E12" s="70">
        <f t="shared" si="0"/>
        <v>72600</v>
      </c>
      <c r="F12" s="71"/>
    </row>
    <row r="13" spans="2:6" ht="28.5" x14ac:dyDescent="0.2">
      <c r="B13" s="72" t="s">
        <v>52</v>
      </c>
      <c r="C13" s="42" t="str">
        <f>IF(C5="Università","1,00","0,00")</f>
        <v>1,00</v>
      </c>
      <c r="D13" s="73" t="str">
        <f>IF(C5="Università","1,00","0,00")</f>
        <v>1,00</v>
      </c>
      <c r="E13" s="104"/>
      <c r="F13" s="83"/>
    </row>
    <row r="14" spans="2:6" x14ac:dyDescent="0.2">
      <c r="B14" s="72" t="s">
        <v>51</v>
      </c>
      <c r="C14" s="42" t="str">
        <f>IF(C5="EPR","1,00","0,00")</f>
        <v>0,00</v>
      </c>
      <c r="D14" s="73" t="str">
        <f>IF(C5="EPR","1,00","0,00")</f>
        <v>0,00</v>
      </c>
      <c r="E14" s="105"/>
      <c r="F14" s="83"/>
    </row>
    <row r="15" spans="2:6" ht="28.5" x14ac:dyDescent="0.2">
      <c r="B15" s="72" t="s">
        <v>42</v>
      </c>
      <c r="C15" s="42" t="str">
        <f>IF(C5="Micro o Piccola Impresa","0,80","0,00")</f>
        <v>0,00</v>
      </c>
      <c r="D15" s="73" t="str">
        <f>IF(C5="Micro o Piccola Impresa","0,60","0,00")</f>
        <v>0,00</v>
      </c>
      <c r="E15" s="105"/>
      <c r="F15" s="83"/>
    </row>
    <row r="16" spans="2:6" ht="28.5" x14ac:dyDescent="0.2">
      <c r="B16" s="74" t="s">
        <v>43</v>
      </c>
      <c r="C16" s="43" t="str">
        <f>IF(C5="Media Impresa","0,75","0,00")</f>
        <v>0,00</v>
      </c>
      <c r="D16" s="75" t="str">
        <f>IF(C5="Media Impresa","0,50","0,00")</f>
        <v>0,00</v>
      </c>
      <c r="E16" s="106"/>
      <c r="F16" s="83"/>
    </row>
    <row r="17" spans="2:6" ht="29.25" x14ac:dyDescent="0.25">
      <c r="B17" s="74" t="s">
        <v>44</v>
      </c>
      <c r="C17" s="43" t="str">
        <f>IF(C6="Grande Impresa","0,65","0,00")</f>
        <v>0,00</v>
      </c>
      <c r="D17" s="75" t="str">
        <f>IF(C6="Grande Impresa","0,40","0,00")</f>
        <v>0,00</v>
      </c>
      <c r="E17" s="64"/>
      <c r="F17" s="83"/>
    </row>
    <row r="18" spans="2:6" ht="15" x14ac:dyDescent="0.25">
      <c r="B18" s="36" t="s">
        <v>41</v>
      </c>
      <c r="C18" s="35">
        <f>C12*(C13+C14+C15+C16+C17)</f>
        <v>42000</v>
      </c>
      <c r="D18" s="35">
        <f>D12*(D13+D14+D15+D16)</f>
        <v>30600</v>
      </c>
      <c r="E18" s="76">
        <f>C18+D18</f>
        <v>72600</v>
      </c>
      <c r="F18" s="84"/>
    </row>
    <row r="19" spans="2:6" ht="15" x14ac:dyDescent="0.25">
      <c r="B19" s="44" t="s">
        <v>53</v>
      </c>
      <c r="E19" s="45">
        <f>F7*E18</f>
        <v>72600</v>
      </c>
      <c r="F19" s="86"/>
    </row>
  </sheetData>
  <mergeCells count="7">
    <mergeCell ref="E13:E16"/>
    <mergeCell ref="B2:F2"/>
    <mergeCell ref="B4:F4"/>
    <mergeCell ref="B6:B7"/>
    <mergeCell ref="C6:C7"/>
    <mergeCell ref="D6:D7"/>
    <mergeCell ref="E6:E7"/>
  </mergeCells>
  <dataValidations count="3">
    <dataValidation type="list" allowBlank="1" showInputMessage="1" showErrorMessage="1" sqref="C5" xr:uid="{61D8833F-1B53-4118-800F-4CE97B392588}">
      <formula1>"Università, EPR, Micro o Piccola Impresa, Media Impresa, Grande impresa"</formula1>
    </dataValidation>
    <dataValidation type="list" allowBlank="1" showInputMessage="1" showErrorMessage="1" sqref="G19" xr:uid="{00000000-0002-0000-0300-000001000000}">
      <formula1>"Micro  o Piccola Impresa, Media Impresa, Grande Impresa"</formula1>
    </dataValidation>
    <dataValidation type="list" allowBlank="1" showInputMessage="1" showErrorMessage="1" sqref="F5" xr:uid="{C48F1758-0CD4-4676-9FE1-72C58807B720}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19"/>
  <sheetViews>
    <sheetView zoomScaleNormal="100" workbookViewId="0">
      <selection activeCell="F5" sqref="F5"/>
    </sheetView>
  </sheetViews>
  <sheetFormatPr defaultColWidth="9.140625" defaultRowHeight="14.25" x14ac:dyDescent="0.2"/>
  <cols>
    <col min="1" max="1" width="12.85546875" style="3" customWidth="1"/>
    <col min="2" max="2" width="33.85546875" style="3" customWidth="1"/>
    <col min="3" max="5" width="17.85546875" style="3" customWidth="1"/>
    <col min="6" max="6" width="17.7109375" style="3" customWidth="1"/>
    <col min="7" max="7" width="26.7109375" style="3" customWidth="1"/>
    <col min="8" max="8" width="19.7109375" style="3" customWidth="1"/>
    <col min="9" max="9" width="26.42578125" style="3" customWidth="1"/>
    <col min="10" max="16384" width="9.140625" style="3"/>
  </cols>
  <sheetData>
    <row r="2" spans="2:6" ht="27.6" customHeight="1" x14ac:dyDescent="0.2">
      <c r="B2" s="107" t="s">
        <v>50</v>
      </c>
      <c r="C2" s="107"/>
      <c r="D2" s="107"/>
      <c r="E2" s="107"/>
      <c r="F2" s="107"/>
    </row>
    <row r="4" spans="2:6" x14ac:dyDescent="0.2">
      <c r="B4" s="108" t="s">
        <v>69</v>
      </c>
      <c r="C4" s="108"/>
      <c r="D4" s="108"/>
      <c r="E4" s="108"/>
      <c r="F4" s="108"/>
    </row>
    <row r="5" spans="2:6" ht="31.5" customHeight="1" x14ac:dyDescent="0.2">
      <c r="B5" s="17" t="s">
        <v>48</v>
      </c>
      <c r="C5" s="41" t="s">
        <v>66</v>
      </c>
      <c r="D5" s="6"/>
      <c r="E5" s="39" t="s">
        <v>46</v>
      </c>
      <c r="F5" s="40" t="s">
        <v>47</v>
      </c>
    </row>
    <row r="6" spans="2:6" ht="31.5" customHeight="1" x14ac:dyDescent="0.2">
      <c r="B6" s="109" t="s">
        <v>19</v>
      </c>
      <c r="C6" s="110" t="s">
        <v>9</v>
      </c>
      <c r="D6" s="110" t="s">
        <v>10</v>
      </c>
      <c r="E6" s="110" t="s">
        <v>30</v>
      </c>
      <c r="F6" s="24" t="s">
        <v>45</v>
      </c>
    </row>
    <row r="7" spans="2:6" s="19" customFormat="1" x14ac:dyDescent="0.2">
      <c r="B7" s="109"/>
      <c r="C7" s="110"/>
      <c r="D7" s="110"/>
      <c r="E7" s="110"/>
      <c r="F7" s="65" t="str">
        <f>IF(F5="Mezzogiorno","1,00","0,00")</f>
        <v>1,00</v>
      </c>
    </row>
    <row r="8" spans="2:6" ht="29.25" x14ac:dyDescent="0.25">
      <c r="B8" s="66" t="s">
        <v>67</v>
      </c>
      <c r="C8" s="67">
        <v>5000</v>
      </c>
      <c r="D8" s="67">
        <v>8000</v>
      </c>
      <c r="E8" s="68">
        <f>C8+D8</f>
        <v>13000</v>
      </c>
      <c r="F8" s="85"/>
    </row>
    <row r="9" spans="2:6" ht="15" x14ac:dyDescent="0.25">
      <c r="B9" s="10" t="s">
        <v>65</v>
      </c>
      <c r="C9" s="67">
        <v>5000</v>
      </c>
      <c r="D9" s="67">
        <v>5000</v>
      </c>
      <c r="E9" s="68">
        <f t="shared" ref="E9:E12" si="0">C9+D9</f>
        <v>10000</v>
      </c>
      <c r="F9" s="86"/>
    </row>
    <row r="10" spans="2:6" ht="15" x14ac:dyDescent="0.25">
      <c r="B10" s="9" t="s">
        <v>64</v>
      </c>
      <c r="C10" s="69">
        <f>C8*0.2</f>
        <v>1000</v>
      </c>
      <c r="D10" s="69">
        <f>D8*0.2</f>
        <v>1600</v>
      </c>
      <c r="E10" s="68">
        <f t="shared" si="0"/>
        <v>2600</v>
      </c>
      <c r="F10" s="86"/>
    </row>
    <row r="11" spans="2:6" ht="15" x14ac:dyDescent="0.25">
      <c r="B11" s="9" t="s">
        <v>68</v>
      </c>
      <c r="C11" s="67"/>
      <c r="D11" s="67">
        <v>1000</v>
      </c>
      <c r="E11" s="68">
        <f t="shared" si="0"/>
        <v>1000</v>
      </c>
      <c r="F11" s="86"/>
    </row>
    <row r="12" spans="2:6" ht="15" x14ac:dyDescent="0.25">
      <c r="B12" s="33" t="s">
        <v>63</v>
      </c>
      <c r="C12" s="34">
        <f>SUM(C8:C11)</f>
        <v>11000</v>
      </c>
      <c r="D12" s="34">
        <f>SUM(D8:D11)</f>
        <v>15600</v>
      </c>
      <c r="E12" s="70">
        <f t="shared" si="0"/>
        <v>26600</v>
      </c>
      <c r="F12" s="71"/>
    </row>
    <row r="13" spans="2:6" ht="28.5" x14ac:dyDescent="0.2">
      <c r="B13" s="72" t="s">
        <v>52</v>
      </c>
      <c r="C13" s="42" t="str">
        <f>IF(C5="Università","1,00","0,00")</f>
        <v>0,00</v>
      </c>
      <c r="D13" s="73" t="str">
        <f>IF(C5="Università","1,00","0,00")</f>
        <v>0,00</v>
      </c>
      <c r="E13" s="104"/>
    </row>
    <row r="14" spans="2:6" x14ac:dyDescent="0.2">
      <c r="B14" s="72" t="s">
        <v>51</v>
      </c>
      <c r="C14" s="42" t="str">
        <f>IF(C5="EPR","1,00","0,00")</f>
        <v>0,00</v>
      </c>
      <c r="D14" s="73" t="str">
        <f>IF(C5="EPR","1,00","0,00")</f>
        <v>0,00</v>
      </c>
      <c r="E14" s="105"/>
    </row>
    <row r="15" spans="2:6" ht="28.5" x14ac:dyDescent="0.2">
      <c r="B15" s="72" t="s">
        <v>42</v>
      </c>
      <c r="C15" s="42" t="str">
        <f>IF(C5="Micro o Piccola Impresa","0,80","0,00")</f>
        <v>0,80</v>
      </c>
      <c r="D15" s="73" t="str">
        <f>IF(C5="Micro o Piccola Impresa","0,60","0,00")</f>
        <v>0,60</v>
      </c>
      <c r="E15" s="105"/>
    </row>
    <row r="16" spans="2:6" ht="28.5" x14ac:dyDescent="0.2">
      <c r="B16" s="74" t="s">
        <v>43</v>
      </c>
      <c r="C16" s="43" t="str">
        <f>IF(C5="Media Impresa","0,75","0,00")</f>
        <v>0,00</v>
      </c>
      <c r="D16" s="75" t="str">
        <f>IF(C5="Media Impresa","0,50","0,00")</f>
        <v>0,00</v>
      </c>
      <c r="E16" s="106"/>
    </row>
    <row r="17" spans="2:6" ht="29.25" x14ac:dyDescent="0.25">
      <c r="B17" s="74" t="s">
        <v>44</v>
      </c>
      <c r="C17" s="43" t="str">
        <f>IF(C5="Grande Impresa","0,65","0,00")</f>
        <v>0,00</v>
      </c>
      <c r="D17" s="75" t="str">
        <f>IF(C5="Grande Impresa","0,40","0,00")</f>
        <v>0,00</v>
      </c>
      <c r="E17" s="64"/>
    </row>
    <row r="18" spans="2:6" ht="15" x14ac:dyDescent="0.25">
      <c r="B18" s="36" t="s">
        <v>41</v>
      </c>
      <c r="C18" s="35">
        <f>C12*(C13+C14+C15+C16+C17)</f>
        <v>8800</v>
      </c>
      <c r="D18" s="35">
        <f>D12*(D13+D14+D15+D16+D17)</f>
        <v>9360</v>
      </c>
      <c r="E18" s="76">
        <f>C18+D18</f>
        <v>18160</v>
      </c>
      <c r="F18" s="89"/>
    </row>
    <row r="19" spans="2:6" ht="15" x14ac:dyDescent="0.25">
      <c r="B19" s="44" t="s">
        <v>53</v>
      </c>
      <c r="E19" s="45">
        <f>F7*E18</f>
        <v>18160</v>
      </c>
      <c r="F19" s="86"/>
    </row>
  </sheetData>
  <mergeCells count="7">
    <mergeCell ref="E13:E16"/>
    <mergeCell ref="B2:F2"/>
    <mergeCell ref="B4:F4"/>
    <mergeCell ref="B6:B7"/>
    <mergeCell ref="C6:C7"/>
    <mergeCell ref="D6:D7"/>
    <mergeCell ref="E6:E7"/>
  </mergeCells>
  <dataValidations count="3">
    <dataValidation type="list" allowBlank="1" showInputMessage="1" showErrorMessage="1" sqref="F5" xr:uid="{DB24AF0B-23E1-4464-989D-8C604C48FD0D}">
      <formula1>"Mezzogiorno, Centro-Nord"</formula1>
    </dataValidation>
    <dataValidation type="list" allowBlank="1" showInputMessage="1" showErrorMessage="1" sqref="G19" xr:uid="{00000000-0002-0000-0400-000001000000}">
      <formula1>"Micro  o Piccola Impresa, Media Impresa, Grande Impresa"</formula1>
    </dataValidation>
    <dataValidation type="list" allowBlank="1" showInputMessage="1" showErrorMessage="1" sqref="C5" xr:uid="{D7D78AEC-9E15-4752-960B-70DFCFF32E87}">
      <formula1>"Università, EPR, Micro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19"/>
  <sheetViews>
    <sheetView zoomScaleNormal="100" workbookViewId="0">
      <selection activeCell="F5" sqref="F5"/>
    </sheetView>
  </sheetViews>
  <sheetFormatPr defaultColWidth="9.140625" defaultRowHeight="14.25" x14ac:dyDescent="0.2"/>
  <cols>
    <col min="1" max="1" width="12.85546875" style="3" customWidth="1"/>
    <col min="2" max="2" width="33.85546875" style="3" customWidth="1"/>
    <col min="3" max="5" width="17.85546875" style="3" customWidth="1"/>
    <col min="6" max="6" width="17.7109375" style="3" customWidth="1"/>
    <col min="7" max="7" width="26.7109375" style="3" customWidth="1"/>
    <col min="8" max="8" width="19.7109375" style="3" customWidth="1"/>
    <col min="9" max="9" width="26.42578125" style="3" customWidth="1"/>
    <col min="10" max="16384" width="9.140625" style="3"/>
  </cols>
  <sheetData>
    <row r="2" spans="2:6" ht="27.6" customHeight="1" x14ac:dyDescent="0.2">
      <c r="B2" s="107" t="s">
        <v>50</v>
      </c>
      <c r="C2" s="107"/>
      <c r="D2" s="107"/>
      <c r="E2" s="107"/>
      <c r="F2" s="107"/>
    </row>
    <row r="4" spans="2:6" x14ac:dyDescent="0.2">
      <c r="B4" s="108" t="s">
        <v>70</v>
      </c>
      <c r="C4" s="108"/>
      <c r="D4" s="108"/>
      <c r="E4" s="108"/>
      <c r="F4" s="108"/>
    </row>
    <row r="5" spans="2:6" ht="31.5" customHeight="1" x14ac:dyDescent="0.2">
      <c r="B5" s="17" t="s">
        <v>48</v>
      </c>
      <c r="C5" s="41" t="s">
        <v>12</v>
      </c>
      <c r="D5" s="6"/>
      <c r="E5" s="39" t="s">
        <v>46</v>
      </c>
      <c r="F5" s="40" t="s">
        <v>59</v>
      </c>
    </row>
    <row r="6" spans="2:6" ht="31.5" customHeight="1" x14ac:dyDescent="0.2">
      <c r="B6" s="109" t="s">
        <v>19</v>
      </c>
      <c r="C6" s="110" t="s">
        <v>9</v>
      </c>
      <c r="D6" s="110" t="s">
        <v>10</v>
      </c>
      <c r="E6" s="110" t="s">
        <v>30</v>
      </c>
      <c r="F6" s="81" t="s">
        <v>45</v>
      </c>
    </row>
    <row r="7" spans="2:6" s="19" customFormat="1" x14ac:dyDescent="0.2">
      <c r="B7" s="109"/>
      <c r="C7" s="110"/>
      <c r="D7" s="110"/>
      <c r="E7" s="110"/>
      <c r="F7" s="87" t="str">
        <f>IF(F5="Mezzogiorno","1,00","0,00")</f>
        <v>0,00</v>
      </c>
    </row>
    <row r="8" spans="2:6" ht="29.25" x14ac:dyDescent="0.25">
      <c r="B8" s="66" t="s">
        <v>67</v>
      </c>
      <c r="C8" s="67">
        <v>5000</v>
      </c>
      <c r="D8" s="67">
        <v>5000</v>
      </c>
      <c r="E8" s="88">
        <f>C8+D8</f>
        <v>10000</v>
      </c>
      <c r="F8" s="85"/>
    </row>
    <row r="9" spans="2:6" ht="15" x14ac:dyDescent="0.25">
      <c r="B9" s="10" t="s">
        <v>65</v>
      </c>
      <c r="C9" s="67">
        <v>15000</v>
      </c>
      <c r="D9" s="67">
        <v>16000</v>
      </c>
      <c r="E9" s="68">
        <f t="shared" ref="E9:E12" si="0">C9+D9</f>
        <v>31000</v>
      </c>
      <c r="F9" s="86"/>
    </row>
    <row r="10" spans="2:6" ht="15" x14ac:dyDescent="0.25">
      <c r="B10" s="9" t="s">
        <v>64</v>
      </c>
      <c r="C10" s="69">
        <f>C8*0.2</f>
        <v>1000</v>
      </c>
      <c r="D10" s="69">
        <f>D8*0.2</f>
        <v>1000</v>
      </c>
      <c r="E10" s="68">
        <f t="shared" si="0"/>
        <v>2000</v>
      </c>
      <c r="F10" s="86"/>
    </row>
    <row r="11" spans="2:6" ht="15" x14ac:dyDescent="0.25">
      <c r="B11" s="9" t="s">
        <v>68</v>
      </c>
      <c r="C11" s="67"/>
      <c r="D11" s="67">
        <v>500</v>
      </c>
      <c r="E11" s="68">
        <f t="shared" si="0"/>
        <v>500</v>
      </c>
      <c r="F11" s="86"/>
    </row>
    <row r="12" spans="2:6" ht="15" x14ac:dyDescent="0.25">
      <c r="B12" s="33" t="s">
        <v>63</v>
      </c>
      <c r="C12" s="34">
        <f>SUM(C8:C11)</f>
        <v>21000</v>
      </c>
      <c r="D12" s="34">
        <f>SUM(D8:D11)</f>
        <v>22500</v>
      </c>
      <c r="E12" s="70">
        <f t="shared" si="0"/>
        <v>43500</v>
      </c>
      <c r="F12" s="71"/>
    </row>
    <row r="13" spans="2:6" ht="28.5" x14ac:dyDescent="0.2">
      <c r="B13" s="72" t="s">
        <v>52</v>
      </c>
      <c r="C13" s="42" t="str">
        <f>IF(C5="Università","1,00","0,00")</f>
        <v>0,00</v>
      </c>
      <c r="D13" s="73" t="str">
        <f>IF(C5="Università","1,00","0,00")</f>
        <v>0,00</v>
      </c>
      <c r="E13" s="104"/>
      <c r="F13" s="83"/>
    </row>
    <row r="14" spans="2:6" x14ac:dyDescent="0.2">
      <c r="B14" s="72" t="s">
        <v>51</v>
      </c>
      <c r="C14" s="42" t="str">
        <f>IF(C5="EPR","1,00","0,00")</f>
        <v>0,00</v>
      </c>
      <c r="D14" s="73" t="str">
        <f>IF(C5="EPR","1,00","0,00")</f>
        <v>0,00</v>
      </c>
      <c r="E14" s="105"/>
      <c r="F14" s="83"/>
    </row>
    <row r="15" spans="2:6" ht="28.5" x14ac:dyDescent="0.2">
      <c r="B15" s="72" t="s">
        <v>42</v>
      </c>
      <c r="C15" s="42" t="str">
        <f>IF(C5="Micro o Piccola Impresa","0,80","0,00")</f>
        <v>0,00</v>
      </c>
      <c r="D15" s="73" t="str">
        <f>IF(C5="Micro o Piccola Impresa","0,60","0,00")</f>
        <v>0,00</v>
      </c>
      <c r="E15" s="105"/>
      <c r="F15" s="83"/>
    </row>
    <row r="16" spans="2:6" ht="28.5" x14ac:dyDescent="0.2">
      <c r="B16" s="74" t="s">
        <v>43</v>
      </c>
      <c r="C16" s="43" t="str">
        <f>IF(C5="Media Impresa","0,75","0,00")</f>
        <v>0,00</v>
      </c>
      <c r="D16" s="75" t="str">
        <f>IF(C5="Media Impresa","0,50","0,00")</f>
        <v>0,00</v>
      </c>
      <c r="E16" s="106"/>
      <c r="F16" s="83"/>
    </row>
    <row r="17" spans="2:6" ht="29.25" x14ac:dyDescent="0.25">
      <c r="B17" s="74" t="s">
        <v>44</v>
      </c>
      <c r="C17" s="43" t="str">
        <f>IF(C5="Grande Impresa","0,65","0,00")</f>
        <v>0,65</v>
      </c>
      <c r="D17" s="75" t="str">
        <f>IF(C5="Grande Impresa","0,40","0,00")</f>
        <v>0,40</v>
      </c>
      <c r="E17" s="64"/>
      <c r="F17" s="83"/>
    </row>
    <row r="18" spans="2:6" ht="15" x14ac:dyDescent="0.25">
      <c r="B18" s="36" t="s">
        <v>41</v>
      </c>
      <c r="C18" s="35">
        <f>C12*(C13+C14+C15+C16+C17)</f>
        <v>13650</v>
      </c>
      <c r="D18" s="35">
        <f>D12*(D13+D14+D15+D16+D17)</f>
        <v>9000</v>
      </c>
      <c r="E18" s="76">
        <f>C18+D18</f>
        <v>22650</v>
      </c>
      <c r="F18" s="84"/>
    </row>
    <row r="19" spans="2:6" ht="15" x14ac:dyDescent="0.25">
      <c r="B19" s="44" t="s">
        <v>53</v>
      </c>
      <c r="E19" s="45">
        <f>F7*E18</f>
        <v>0</v>
      </c>
      <c r="F19" s="86"/>
    </row>
  </sheetData>
  <mergeCells count="7">
    <mergeCell ref="E13:E16"/>
    <mergeCell ref="B2:F2"/>
    <mergeCell ref="B4:F4"/>
    <mergeCell ref="B6:B7"/>
    <mergeCell ref="C6:C7"/>
    <mergeCell ref="D6:D7"/>
    <mergeCell ref="E6:E7"/>
  </mergeCells>
  <dataValidations count="2">
    <dataValidation type="list" allowBlank="1" showInputMessage="1" showErrorMessage="1" sqref="F5" xr:uid="{0806D457-CFC1-454C-B5B1-58E2EBB21F25}">
      <formula1>"Mezzogiorno, Centro-Nord"</formula1>
    </dataValidation>
    <dataValidation type="list" allowBlank="1" showInputMessage="1" showErrorMessage="1" sqref="C5" xr:uid="{4E3E2D9B-7654-422D-90F1-20D0A710C1C8}">
      <formula1>"Università, EPR, Micro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"/>
  <sheetViews>
    <sheetView workbookViewId="0">
      <selection activeCell="J23" sqref="J23"/>
    </sheetView>
  </sheetViews>
  <sheetFormatPr defaultColWidth="11.42578125" defaultRowHeight="15" x14ac:dyDescent="0.25"/>
  <cols>
    <col min="1" max="1" width="19.42578125" bestFit="1" customWidth="1"/>
  </cols>
  <sheetData>
    <row r="1" spans="1:1" x14ac:dyDescent="0.25">
      <c r="A1" s="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AA5EFE-A371-4203-9039-F2F79482F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Istruzioni di compilazione</vt:lpstr>
      <vt:lpstr>PIANO ECON-FIN per tipologia</vt:lpstr>
      <vt:lpstr>PIANO ECON-FIN per L.A.</vt:lpstr>
      <vt:lpstr>Capofila</vt:lpstr>
      <vt:lpstr>Partner 1</vt:lpstr>
      <vt:lpstr>Partner 2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DD</cp:lastModifiedBy>
  <cp:revision/>
  <dcterms:created xsi:type="dcterms:W3CDTF">2023-05-23T14:28:21Z</dcterms:created>
  <dcterms:modified xsi:type="dcterms:W3CDTF">2024-06-28T07:21:20Z</dcterms:modified>
  <cp:category/>
  <cp:contentStatus/>
</cp:coreProperties>
</file>