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seconda call/primo bando del 21 febbraio/"/>
    </mc:Choice>
  </mc:AlternateContent>
  <xr:revisionPtr revIDLastSave="0" documentId="13_ncr:1_{9A641C72-F7DD-D343-AFE9-24086C19532C}" xr6:coauthVersionLast="47" xr6:coauthVersionMax="47" xr10:uidLastSave="{00000000-0000-0000-0000-000000000000}"/>
  <bookViews>
    <workbookView xWindow="4280" yWindow="500" windowWidth="38800" windowHeight="23460" activeTab="1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Capofila" sheetId="12" r:id="rId4"/>
    <sheet name="Partner 1" sheetId="16" r:id="rId5"/>
    <sheet name="Partner 2" sheetId="17" r:id="rId6"/>
    <sheet name="Partner 3" sheetId="18" r:id="rId7"/>
    <sheet name="campi_predef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0" l="1"/>
  <c r="F11" i="18"/>
  <c r="F7" i="12"/>
  <c r="F7" i="16"/>
  <c r="F7" i="17"/>
  <c r="F7" i="18"/>
  <c r="D18" i="18"/>
  <c r="C18" i="18"/>
  <c r="D17" i="18"/>
  <c r="C17" i="18"/>
  <c r="D16" i="18"/>
  <c r="C16" i="18"/>
  <c r="D15" i="18"/>
  <c r="D19" i="18" s="1"/>
  <c r="C15" i="18"/>
  <c r="D14" i="18"/>
  <c r="C14" i="18"/>
  <c r="C19" i="18" s="1"/>
  <c r="D18" i="17"/>
  <c r="C18" i="17"/>
  <c r="D17" i="17"/>
  <c r="C17" i="17"/>
  <c r="D16" i="17"/>
  <c r="C16" i="17"/>
  <c r="D15" i="17"/>
  <c r="D19" i="17" s="1"/>
  <c r="C15" i="17"/>
  <c r="C19" i="17" s="1"/>
  <c r="D14" i="17"/>
  <c r="C14" i="17"/>
  <c r="D18" i="16"/>
  <c r="C18" i="16"/>
  <c r="D17" i="16"/>
  <c r="C17" i="16"/>
  <c r="D16" i="16"/>
  <c r="C16" i="16"/>
  <c r="D15" i="16"/>
  <c r="D19" i="16" s="1"/>
  <c r="C15" i="16"/>
  <c r="C19" i="16" s="1"/>
  <c r="D14" i="16"/>
  <c r="C14" i="16"/>
  <c r="C18" i="12"/>
  <c r="D18" i="12"/>
  <c r="D17" i="12"/>
  <c r="C17" i="12"/>
  <c r="D16" i="12"/>
  <c r="C16" i="12"/>
  <c r="D15" i="12"/>
  <c r="C15" i="12"/>
  <c r="C14" i="12"/>
  <c r="D14" i="12"/>
  <c r="D19" i="10"/>
  <c r="D18" i="10"/>
  <c r="C19" i="10"/>
  <c r="C18" i="10"/>
  <c r="C17" i="10"/>
  <c r="C16" i="10"/>
  <c r="D17" i="10"/>
  <c r="H17" i="6"/>
  <c r="D12" i="18"/>
  <c r="D13" i="18" s="1"/>
  <c r="E19" i="10" s="1"/>
  <c r="C12" i="18"/>
  <c r="C13" i="18" s="1"/>
  <c r="E11" i="18"/>
  <c r="E10" i="18"/>
  <c r="E9" i="18"/>
  <c r="E8" i="18"/>
  <c r="D12" i="17"/>
  <c r="D13" i="17" s="1"/>
  <c r="E18" i="10" s="1"/>
  <c r="C12" i="17"/>
  <c r="C13" i="17" s="1"/>
  <c r="E11" i="17"/>
  <c r="E10" i="17"/>
  <c r="E9" i="17"/>
  <c r="E8" i="17"/>
  <c r="D12" i="16"/>
  <c r="D13" i="16" s="1"/>
  <c r="E17" i="10" s="1"/>
  <c r="C12" i="16"/>
  <c r="C13" i="16" s="1"/>
  <c r="E11" i="16"/>
  <c r="E10" i="16"/>
  <c r="E9" i="16"/>
  <c r="E8" i="16"/>
  <c r="D19" i="12" l="1"/>
  <c r="C19" i="12"/>
  <c r="E13" i="18"/>
  <c r="E12" i="18"/>
  <c r="E13" i="17"/>
  <c r="E12" i="17"/>
  <c r="E13" i="16"/>
  <c r="E12" i="16"/>
  <c r="F11" i="17" l="1"/>
  <c r="F18" i="10"/>
  <c r="F11" i="16"/>
  <c r="F17" i="10"/>
  <c r="F19" i="10"/>
  <c r="E19" i="18"/>
  <c r="E20" i="18" s="1"/>
  <c r="E19" i="17"/>
  <c r="E20" i="17" s="1"/>
  <c r="E19" i="16"/>
  <c r="F10" i="18"/>
  <c r="F10" i="17"/>
  <c r="F10" i="16"/>
  <c r="E20" i="16" l="1"/>
  <c r="J20" i="10" l="1"/>
  <c r="I20" i="10"/>
  <c r="D12" i="12" l="1"/>
  <c r="D13" i="12" s="1"/>
  <c r="C12" i="12"/>
  <c r="C13" i="12" s="1"/>
  <c r="D21" i="10" s="1"/>
  <c r="E11" i="12"/>
  <c r="C28" i="10" s="1"/>
  <c r="E10" i="12"/>
  <c r="C27" i="10" s="1"/>
  <c r="E9" i="12"/>
  <c r="C26" i="10" s="1"/>
  <c r="E8" i="12"/>
  <c r="C25" i="10" s="1"/>
  <c r="E21" i="10" l="1"/>
  <c r="E16" i="10"/>
  <c r="E20" i="10"/>
  <c r="D16" i="10"/>
  <c r="E13" i="12"/>
  <c r="E12" i="12"/>
  <c r="C29" i="10" s="1"/>
  <c r="F11" i="12" l="1"/>
  <c r="C30" i="10"/>
  <c r="D28" i="10" s="1"/>
  <c r="F16" i="10"/>
  <c r="D20" i="10"/>
  <c r="F10" i="12"/>
  <c r="E19" i="12"/>
  <c r="C31" i="10" l="1"/>
  <c r="F21" i="10"/>
  <c r="F20" i="10"/>
  <c r="E20" i="12"/>
  <c r="C32" i="10" s="1"/>
  <c r="H15" i="6"/>
  <c r="G19" i="6"/>
  <c r="H16" i="6"/>
  <c r="H18" i="6"/>
  <c r="D19" i="6"/>
  <c r="E19" i="6"/>
  <c r="F19" i="6"/>
  <c r="C19" i="6"/>
  <c r="E22" i="10" l="1"/>
  <c r="G16" i="10"/>
  <c r="H16" i="10"/>
  <c r="H18" i="10"/>
  <c r="G18" i="10"/>
  <c r="H19" i="10"/>
  <c r="G19" i="10"/>
  <c r="H17" i="10"/>
  <c r="G17" i="10"/>
  <c r="H19" i="6"/>
</calcChain>
</file>

<file path=xl/sharedStrings.xml><?xml version="1.0" encoding="utf-8"?>
<sst xmlns="http://schemas.openxmlformats.org/spreadsheetml/2006/main" count="165" uniqueCount="76">
  <si>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</si>
  <si>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</si>
  <si>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</si>
  <si>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</si>
  <si>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</si>
  <si>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</si>
  <si>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</si>
  <si>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</si>
  <si>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</si>
  <si>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</si>
  <si>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</si>
  <si>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</si>
  <si>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</si>
  <si>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</si>
  <si>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</si>
  <si>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</si>
  <si>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</si>
  <si>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</si>
  <si>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</si>
  <si>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</si>
  <si>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>Capofila</t>
  </si>
  <si>
    <t xml:space="preserve">Voce di costo </t>
  </si>
  <si>
    <t>Personale  impiegato nelle attività</t>
  </si>
  <si>
    <t>Materiali e licenze</t>
  </si>
  <si>
    <t>Costi per servizi di consulenza specialistica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</si>
  <si>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</si>
  <si>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</si>
  <si>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</si>
  <si>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</si>
  <si>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</si>
  <si>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</si>
  <si>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</si>
  <si>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</si>
  <si>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</si>
  <si>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</si>
  <si>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</si>
  <si>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</si>
  <si>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</si>
  <si>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</si>
  <si>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</si>
  <si>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</si>
  <si>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</si>
  <si>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</si>
  <si>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</si>
  <si>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</si>
  <si>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 xml:space="preserve">Spese generali supplementari di gestione (15% del costo del personale) </t>
  </si>
  <si>
    <t>Costi per consulenza amministrativa (max 3% del costo totale del progetto)</t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</si>
  <si>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</si>
  <si>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</si>
  <si>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</si>
  <si>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</si>
  <si>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</si>
  <si>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Micro o Piccola Impresa</t>
  </si>
  <si>
    <t>Percentuale Mezzogiorno</t>
  </si>
  <si>
    <t>Sede Operativa</t>
  </si>
  <si>
    <t>Mezzogiorno</t>
  </si>
  <si>
    <t>NOME CAPOFILA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</si>
  <si>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</si>
  <si>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</si>
  <si>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</si>
  <si>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</si>
  <si>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</si>
  <si>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</si>
  <si>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NOME PARTNER 1</t>
  </si>
  <si>
    <t>NOME PARTNER 2</t>
  </si>
  <si>
    <t>Partner 1</t>
  </si>
  <si>
    <t>Partner 2</t>
  </si>
  <si>
    <t>Partner 3</t>
  </si>
  <si>
    <t>I dati vanno inseriti nelle sole caselle evidenziate in verde, le altre si compilano autonomamente</t>
  </si>
  <si>
    <t>NOME PARTNER 3</t>
  </si>
  <si>
    <t>Costi per servizi di consulenza specialistica (max 15% del costo totale del progetto)</t>
  </si>
  <si>
    <t>TOTALE PROGETTO</t>
  </si>
  <si>
    <t>Centro-Nord</t>
  </si>
  <si>
    <t>min 10% totale</t>
  </si>
  <si>
    <t>max 70% totale</t>
  </si>
  <si>
    <t>le caselle evidenziate in giallo sono per la verifica dei limiti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</si>
</sst>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8" fillId="0" borderId="3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164" fontId="4" fillId="6" borderId="1" xfId="0" applyNumberFormat="1" applyFont="1" applyFill="1" applyBorder="1" applyAlignment="1">
      <alignment vertical="top"/>
    </xf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10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2" borderId="1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9" fontId="5" fillId="8" borderId="1" xfId="2" applyFont="1" applyFill="1" applyBorder="1" applyAlignment="1">
      <alignment vertical="center"/>
    </xf>
    <xf numFmtId="9" fontId="4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203200</xdr:colOff>
      <xdr:row>21</xdr:row>
      <xdr:rowOff>25400</xdr:rowOff>
    </xdr:from>
    <xdr:to>
      <xdr:col>5</xdr:col>
      <xdr:colOff>1184910</xdr:colOff>
      <xdr:row>23</xdr:row>
      <xdr:rowOff>177800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C746CD1B-1CA9-2F41-8BAF-79274A45D25F}"/>
            </a:ext>
          </a:extLst>
        </xdr:cNvPr>
        <xdr:cNvGrpSpPr/>
      </xdr:nvGrpSpPr>
      <xdr:grpSpPr>
        <a:xfrm>
          <a:off x="1181100" y="6324600"/>
          <a:ext cx="6899910" cy="533400"/>
          <a:chOff x="977900" y="6756401"/>
          <a:chExt cx="5998210" cy="470976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13920E88-7235-F94C-8F06-5CA08BFB6E7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E457EC0C-0597-734F-91DD-ACE34803DE9B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4A555879-74DF-5140-8980-F470E71EDC3B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5</xdr:col>
      <xdr:colOff>731520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33</xdr:row>
      <xdr:rowOff>0</xdr:rowOff>
    </xdr:from>
    <xdr:to>
      <xdr:col>5</xdr:col>
      <xdr:colOff>80010</xdr:colOff>
      <xdr:row>36</xdr:row>
      <xdr:rowOff>0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AB056BF0-A244-274D-8D96-4016AA02D5E5}"/>
            </a:ext>
          </a:extLst>
        </xdr:cNvPr>
        <xdr:cNvGrpSpPr/>
      </xdr:nvGrpSpPr>
      <xdr:grpSpPr>
        <a:xfrm>
          <a:off x="977900" y="7378700"/>
          <a:ext cx="6899910" cy="533400"/>
          <a:chOff x="977900" y="6756401"/>
          <a:chExt cx="5998210" cy="470976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86CDE379-A296-4B4D-97AD-3F719A5B3C7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3" name="Immagine 12">
            <a:extLst>
              <a:ext uri="{FF2B5EF4-FFF2-40B4-BE49-F238E27FC236}">
                <a16:creationId xmlns:a16="http://schemas.microsoft.com/office/drawing/2014/main" id="{ACC25B92-DB74-B14F-94EC-F3DBA6993F82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4" name="Immagine 13">
            <a:extLst>
              <a:ext uri="{FF2B5EF4-FFF2-40B4-BE49-F238E27FC236}">
                <a16:creationId xmlns:a16="http://schemas.microsoft.com/office/drawing/2014/main" id="{1B976364-49EE-7F4E-A8B9-0536728371C1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workbookViewId="0">
      <selection activeCell="C41" sqref="C41"/>
    </sheetView>
  </sheetViews>
  <sheetFormatPr baseColWidth="10" defaultColWidth="8.83203125" defaultRowHeight="15" x14ac:dyDescent="0.2"/>
  <cols>
    <col min="1" max="1" width="12.83203125" customWidth="1"/>
    <col min="2" max="2" width="20.6640625" customWidth="1"/>
    <col min="3" max="3" width="30.5" customWidth="1"/>
    <col min="4" max="4" width="12.33203125" bestFit="1" customWidth="1"/>
    <col min="5" max="5" width="14.1640625" bestFit="1" customWidth="1"/>
    <col min="6" max="6" width="17.33203125" bestFit="1" customWidth="1"/>
  </cols>
  <sheetData>
    <row r="1" spans="2:6" ht="14" customHeight="1" x14ac:dyDescent="0.2">
      <c r="B1" s="77"/>
      <c r="C1" s="77"/>
      <c r="D1" s="77"/>
      <c r="E1" s="77"/>
      <c r="F1" s="77"/>
    </row>
    <row r="2" spans="2:6" ht="14" customHeight="1" x14ac:dyDescent="0.2">
      <c r="B2" s="77"/>
      <c r="C2" s="77"/>
      <c r="D2" s="77"/>
      <c r="E2" s="77"/>
      <c r="F2" s="77"/>
    </row>
    <row r="3" spans="2:6" ht="14" customHeight="1" x14ac:dyDescent="0.2">
      <c r="B3" s="77"/>
      <c r="C3" s="77"/>
      <c r="D3" s="77"/>
      <c r="E3" s="77"/>
      <c r="F3" s="77"/>
    </row>
    <row r="4" spans="2:6" ht="14" customHeight="1" x14ac:dyDescent="0.2">
      <c r="B4" s="77"/>
      <c r="C4" s="77"/>
      <c r="D4" s="77"/>
      <c r="E4" s="77"/>
      <c r="F4" s="77"/>
    </row>
    <row r="5" spans="2:6" ht="14" customHeight="1" x14ac:dyDescent="0.2">
      <c r="B5" s="77"/>
      <c r="C5" s="77"/>
      <c r="D5" s="77"/>
      <c r="E5" s="77"/>
      <c r="F5" s="77"/>
    </row>
    <row r="6" spans="2:6" ht="14" customHeight="1" x14ac:dyDescent="0.2">
      <c r="B6" s="77"/>
      <c r="C6" s="77"/>
      <c r="D6" s="77"/>
      <c r="E6" s="77"/>
      <c r="F6" s="77"/>
    </row>
    <row r="7" spans="2:6" ht="14" customHeight="1" x14ac:dyDescent="0.2">
      <c r="B7" s="77"/>
      <c r="C7" s="77"/>
      <c r="D7" s="77"/>
      <c r="E7" s="77"/>
      <c r="F7" s="77"/>
    </row>
    <row r="8" spans="2:6" ht="14" customHeight="1" x14ac:dyDescent="0.2">
      <c r="B8" s="85" t="s">
        <v>43</v>
      </c>
      <c r="C8" s="85"/>
      <c r="D8" s="85"/>
      <c r="E8" s="85"/>
      <c r="F8" s="85"/>
    </row>
    <row r="9" spans="2:6" x14ac:dyDescent="0.2">
      <c r="B9" s="3"/>
      <c r="C9" s="3"/>
      <c r="D9" s="3"/>
      <c r="E9" s="3"/>
      <c r="F9" s="3"/>
    </row>
    <row r="10" spans="2:6" ht="174.5" customHeight="1" x14ac:dyDescent="0.2">
      <c r="B10" s="80" t="s">
        <v>44</v>
      </c>
      <c r="C10" s="80"/>
      <c r="D10" s="80"/>
      <c r="E10" s="80"/>
      <c r="F10" s="80"/>
    </row>
    <row r="11" spans="2:6" x14ac:dyDescent="0.2">
      <c r="B11" s="3"/>
      <c r="C11" s="3"/>
      <c r="D11" s="3"/>
      <c r="E11" s="3"/>
      <c r="F11" s="3"/>
    </row>
    <row r="12" spans="2:6" s="18" customFormat="1" x14ac:dyDescent="0.2">
      <c r="B12" s="81" t="s">
        <v>0</v>
      </c>
      <c r="C12" s="82" t="s">
        <v>1</v>
      </c>
      <c r="D12" s="4" t="s">
        <v>2</v>
      </c>
      <c r="E12" s="4" t="s">
        <v>3</v>
      </c>
      <c r="F12" s="4" t="s">
        <v>4</v>
      </c>
    </row>
    <row r="13" spans="2:6" s="21" customFormat="1" ht="45" x14ac:dyDescent="0.2">
      <c r="B13" s="81"/>
      <c r="C13" s="83"/>
      <c r="D13" s="19" t="s">
        <v>5</v>
      </c>
      <c r="E13" s="19" t="s">
        <v>6</v>
      </c>
      <c r="F13" s="19" t="s">
        <v>7</v>
      </c>
    </row>
    <row r="14" spans="2:6" x14ac:dyDescent="0.2">
      <c r="B14" s="81" t="s">
        <v>8</v>
      </c>
      <c r="C14" s="6" t="s">
        <v>9</v>
      </c>
      <c r="D14" s="20">
        <v>70</v>
      </c>
      <c r="E14" s="20">
        <v>10</v>
      </c>
      <c r="F14" s="20">
        <v>80</v>
      </c>
    </row>
    <row r="15" spans="2:6" x14ac:dyDescent="0.2">
      <c r="B15" s="81"/>
      <c r="C15" s="6" t="s">
        <v>10</v>
      </c>
      <c r="D15" s="20">
        <v>45</v>
      </c>
      <c r="E15" s="20">
        <v>15</v>
      </c>
      <c r="F15" s="20">
        <v>60</v>
      </c>
    </row>
    <row r="16" spans="2:6" x14ac:dyDescent="0.2">
      <c r="B16" s="84" t="s">
        <v>11</v>
      </c>
      <c r="C16" s="6" t="s">
        <v>9</v>
      </c>
      <c r="D16" s="20">
        <v>60</v>
      </c>
      <c r="E16" s="20">
        <v>15</v>
      </c>
      <c r="F16" s="20">
        <v>75</v>
      </c>
    </row>
    <row r="17" spans="2:6" x14ac:dyDescent="0.2">
      <c r="B17" s="84"/>
      <c r="C17" s="6" t="s">
        <v>10</v>
      </c>
      <c r="D17" s="20">
        <v>35</v>
      </c>
      <c r="E17" s="20">
        <v>15</v>
      </c>
      <c r="F17" s="20">
        <v>50</v>
      </c>
    </row>
    <row r="18" spans="2:6" x14ac:dyDescent="0.2">
      <c r="B18" s="78" t="s">
        <v>12</v>
      </c>
      <c r="C18" s="6" t="s">
        <v>9</v>
      </c>
      <c r="D18" s="20">
        <v>50</v>
      </c>
      <c r="E18" s="20">
        <v>15</v>
      </c>
      <c r="F18" s="20">
        <v>65</v>
      </c>
    </row>
    <row r="19" spans="2:6" x14ac:dyDescent="0.2">
      <c r="B19" s="79"/>
      <c r="C19" s="6" t="s">
        <v>10</v>
      </c>
      <c r="D19" s="20">
        <v>25</v>
      </c>
      <c r="E19" s="20">
        <v>15</v>
      </c>
      <c r="F19" s="20">
        <v>40</v>
      </c>
    </row>
    <row r="22" spans="2:6" x14ac:dyDescent="0.2">
      <c r="B22" s="76"/>
      <c r="C22" s="76"/>
      <c r="D22" s="76"/>
      <c r="E22" s="76"/>
      <c r="F22" s="76"/>
    </row>
    <row r="23" spans="2:6" x14ac:dyDescent="0.2">
      <c r="B23" s="76"/>
      <c r="C23" s="76"/>
      <c r="D23" s="76"/>
      <c r="E23" s="76"/>
      <c r="F23" s="76"/>
    </row>
    <row r="24" spans="2:6" x14ac:dyDescent="0.2">
      <c r="B24" s="76"/>
      <c r="C24" s="76"/>
      <c r="D24" s="76"/>
      <c r="E24" s="76"/>
      <c r="F24" s="76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abSelected="1" zoomScaleNormal="100" workbookViewId="0">
      <selection activeCell="I29" sqref="I29"/>
    </sheetView>
  </sheetViews>
  <sheetFormatPr baseColWidth="10" defaultColWidth="10.5" defaultRowHeight="14" x14ac:dyDescent="0.15"/>
  <cols>
    <col min="1" max="1" width="12.83203125" style="3" customWidth="1"/>
    <col min="2" max="2" width="34.5" style="3" customWidth="1"/>
    <col min="3" max="3" width="24.1640625" style="3" customWidth="1"/>
    <col min="4" max="4" width="16.33203125" style="3" customWidth="1"/>
    <col min="5" max="5" width="14.5" style="3" customWidth="1"/>
    <col min="6" max="8" width="15.5" style="3" customWidth="1"/>
    <col min="9" max="9" width="21.83203125" style="2" customWidth="1"/>
    <col min="10" max="10" width="21.83203125" style="3" customWidth="1"/>
    <col min="11" max="11" width="10.83203125" style="2" customWidth="1"/>
    <col min="12" max="13" width="14.33203125" style="3" customWidth="1"/>
    <col min="14" max="14" width="100.83203125" style="3" customWidth="1"/>
    <col min="15" max="16384" width="10.5" style="3"/>
  </cols>
  <sheetData>
    <row r="1" spans="1:11" ht="14" customHeight="1" x14ac:dyDescent="0.15">
      <c r="B1" s="77"/>
      <c r="C1" s="77"/>
      <c r="D1" s="77"/>
      <c r="E1" s="77"/>
      <c r="F1" s="77"/>
      <c r="G1" s="77"/>
      <c r="H1" s="77"/>
      <c r="I1" s="77"/>
    </row>
    <row r="2" spans="1:11" ht="14" customHeight="1" x14ac:dyDescent="0.15">
      <c r="B2" s="77"/>
      <c r="C2" s="77"/>
      <c r="D2" s="77"/>
      <c r="E2" s="77"/>
      <c r="F2" s="77"/>
      <c r="G2" s="77"/>
      <c r="H2" s="77"/>
      <c r="I2" s="77"/>
    </row>
    <row r="3" spans="1:11" ht="14" customHeight="1" x14ac:dyDescent="0.15">
      <c r="B3" s="77"/>
      <c r="C3" s="77"/>
      <c r="D3" s="77"/>
      <c r="E3" s="77"/>
      <c r="F3" s="77"/>
      <c r="G3" s="77"/>
      <c r="H3" s="77"/>
      <c r="I3" s="77"/>
    </row>
    <row r="4" spans="1:11" ht="14" customHeight="1" x14ac:dyDescent="0.15">
      <c r="A4" s="12"/>
      <c r="B4" s="77"/>
      <c r="C4" s="77"/>
      <c r="D4" s="77"/>
      <c r="E4" s="77"/>
      <c r="F4" s="77"/>
      <c r="G4" s="77"/>
      <c r="H4" s="77"/>
      <c r="I4" s="77"/>
    </row>
    <row r="5" spans="1:11" ht="14" customHeight="1" x14ac:dyDescent="0.15">
      <c r="A5" s="12"/>
      <c r="B5" s="77"/>
      <c r="C5" s="77"/>
      <c r="D5" s="77"/>
      <c r="E5" s="77"/>
      <c r="F5" s="77"/>
      <c r="G5" s="77"/>
      <c r="H5" s="77"/>
      <c r="I5" s="77"/>
    </row>
    <row r="6" spans="1:11" ht="14" customHeight="1" x14ac:dyDescent="0.15">
      <c r="A6" s="12"/>
      <c r="B6" s="77"/>
      <c r="C6" s="77"/>
      <c r="D6" s="77"/>
      <c r="E6" s="77"/>
      <c r="F6" s="77"/>
      <c r="G6" s="77"/>
      <c r="H6" s="77"/>
      <c r="I6" s="77"/>
    </row>
    <row r="7" spans="1:11" ht="14" customHeight="1" x14ac:dyDescent="0.15">
      <c r="B7" s="77"/>
      <c r="C7" s="77"/>
      <c r="D7" s="77"/>
      <c r="E7" s="77"/>
      <c r="F7" s="77"/>
      <c r="G7" s="77"/>
      <c r="H7" s="77"/>
      <c r="I7" s="77"/>
    </row>
    <row r="8" spans="1:11" s="14" customFormat="1" ht="14" customHeight="1" x14ac:dyDescent="0.2">
      <c r="B8" s="85" t="s">
        <v>43</v>
      </c>
      <c r="C8" s="85"/>
      <c r="D8" s="85"/>
      <c r="E8" s="85"/>
      <c r="F8" s="85"/>
      <c r="G8" s="43"/>
      <c r="H8" s="43"/>
      <c r="I8" s="15"/>
      <c r="K8" s="16"/>
    </row>
    <row r="9" spans="1:11" x14ac:dyDescent="0.15">
      <c r="I9" s="11"/>
    </row>
    <row r="10" spans="1:11" x14ac:dyDescent="0.15">
      <c r="B10" s="91" t="s">
        <v>13</v>
      </c>
      <c r="C10" s="92"/>
      <c r="D10" s="92"/>
      <c r="E10" s="92"/>
      <c r="F10" s="92"/>
      <c r="G10" s="92"/>
      <c r="H10" s="92"/>
      <c r="I10" s="92"/>
    </row>
    <row r="11" spans="1:11" x14ac:dyDescent="0.15">
      <c r="B11" s="93" t="s">
        <v>68</v>
      </c>
      <c r="C11" s="93"/>
      <c r="D11" s="93"/>
      <c r="E11" s="93"/>
      <c r="F11" s="93"/>
      <c r="G11" s="93"/>
      <c r="H11" s="93"/>
      <c r="I11" s="93"/>
    </row>
    <row r="12" spans="1:11" x14ac:dyDescent="0.15">
      <c r="B12" s="93" t="s">
        <v>75</v>
      </c>
      <c r="C12" s="93"/>
      <c r="D12" s="93"/>
      <c r="E12" s="93"/>
      <c r="F12" s="93"/>
      <c r="G12" s="93"/>
      <c r="H12" s="93"/>
      <c r="I12" s="93"/>
    </row>
    <row r="14" spans="1:11" x14ac:dyDescent="0.15">
      <c r="D14" s="86" t="s">
        <v>14</v>
      </c>
      <c r="E14" s="87"/>
      <c r="F14" s="87"/>
      <c r="G14" s="87"/>
      <c r="H14" s="87"/>
      <c r="I14" s="87"/>
      <c r="J14" s="88"/>
      <c r="K14" s="3"/>
    </row>
    <row r="15" spans="1:11" x14ac:dyDescent="0.15">
      <c r="B15" s="66" t="s">
        <v>41</v>
      </c>
      <c r="C15" s="66" t="s">
        <v>42</v>
      </c>
      <c r="D15" s="32" t="s">
        <v>15</v>
      </c>
      <c r="E15" s="32" t="s">
        <v>16</v>
      </c>
      <c r="F15" s="33" t="s">
        <v>17</v>
      </c>
      <c r="G15" s="33" t="s">
        <v>73</v>
      </c>
      <c r="H15" s="33" t="s">
        <v>74</v>
      </c>
      <c r="I15" s="34" t="s">
        <v>18</v>
      </c>
      <c r="J15" s="34" t="s">
        <v>19</v>
      </c>
      <c r="K15" s="3"/>
    </row>
    <row r="16" spans="1:11" s="5" customFormat="1" ht="15" x14ac:dyDescent="0.15">
      <c r="B16" s="41" t="s">
        <v>20</v>
      </c>
      <c r="C16" s="67" t="str">
        <f>Capofila!C5</f>
        <v>Università</v>
      </c>
      <c r="D16" s="65">
        <f>Capofila!C13</f>
        <v>21500</v>
      </c>
      <c r="E16" s="65">
        <f>Capofila!D13</f>
        <v>5800</v>
      </c>
      <c r="F16" s="65">
        <f>Capofila!E13</f>
        <v>27300</v>
      </c>
      <c r="G16" s="61" t="str">
        <f>IF(F16&gt;F$20*0.1,"OK","Non rispettato limite del 10% minimo")</f>
        <v>OK</v>
      </c>
      <c r="H16" s="61" t="str">
        <f>IF(F16&lt;F$20*0.7,"OK","Non rispettato limite del 70% massimo")</f>
        <v>OK</v>
      </c>
      <c r="I16" s="60">
        <v>10000</v>
      </c>
      <c r="J16" s="60">
        <v>1500</v>
      </c>
    </row>
    <row r="17" spans="2:11" ht="15" x14ac:dyDescent="0.15">
      <c r="B17" s="41" t="s">
        <v>65</v>
      </c>
      <c r="C17" s="67" t="str">
        <f>'Partner 1'!C5</f>
        <v>Micro o Piccola Impresa</v>
      </c>
      <c r="D17" s="65">
        <f>'Partner 1'!C13</f>
        <v>21500</v>
      </c>
      <c r="E17" s="65">
        <f>'Partner 1'!D13</f>
        <v>5800</v>
      </c>
      <c r="F17" s="65">
        <f>'Partner 1'!E13</f>
        <v>27300</v>
      </c>
      <c r="G17" s="61" t="str">
        <f t="shared" ref="G17:G19" si="0">IF(F17&gt;F$20*0.1,"OK","Non rispettato limite del 10% minimo")</f>
        <v>OK</v>
      </c>
      <c r="H17" s="61" t="str">
        <f t="shared" ref="H17:H19" si="1">IF(F17&lt;F$20*0.7,"OK","Non rispettato limite del 70% massimo")</f>
        <v>OK</v>
      </c>
      <c r="I17" s="35">
        <v>20000</v>
      </c>
      <c r="J17" s="35">
        <v>200</v>
      </c>
      <c r="K17" s="3"/>
    </row>
    <row r="18" spans="2:11" ht="15" x14ac:dyDescent="0.15">
      <c r="B18" s="41" t="s">
        <v>66</v>
      </c>
      <c r="C18" s="67" t="str">
        <f>'Partner 2'!C5</f>
        <v>Media Impresa</v>
      </c>
      <c r="D18" s="65">
        <f>'Partner 2'!C13</f>
        <v>21500</v>
      </c>
      <c r="E18" s="65">
        <f>'Partner 2'!D13</f>
        <v>5800</v>
      </c>
      <c r="F18" s="65">
        <f>'Partner 2'!E13</f>
        <v>27300</v>
      </c>
      <c r="G18" s="61" t="str">
        <f t="shared" si="0"/>
        <v>OK</v>
      </c>
      <c r="H18" s="61" t="str">
        <f t="shared" si="1"/>
        <v>OK</v>
      </c>
      <c r="I18" s="35">
        <v>5600</v>
      </c>
      <c r="J18" s="35">
        <v>0</v>
      </c>
      <c r="K18" s="3"/>
    </row>
    <row r="19" spans="2:11" ht="15" x14ac:dyDescent="0.15">
      <c r="B19" s="41" t="s">
        <v>67</v>
      </c>
      <c r="C19" s="67" t="str">
        <f>'Partner 3'!C5</f>
        <v>Grande impresa</v>
      </c>
      <c r="D19" s="65">
        <f>'Partner 3'!C13</f>
        <v>21500</v>
      </c>
      <c r="E19" s="65">
        <f>'Partner 3'!D13</f>
        <v>5800</v>
      </c>
      <c r="F19" s="65">
        <f>'Partner 3'!E13</f>
        <v>27300</v>
      </c>
      <c r="G19" s="61" t="str">
        <f t="shared" si="0"/>
        <v>OK</v>
      </c>
      <c r="H19" s="61" t="str">
        <f t="shared" si="1"/>
        <v>OK</v>
      </c>
      <c r="I19" s="35">
        <v>0</v>
      </c>
      <c r="J19" s="35">
        <v>0</v>
      </c>
      <c r="K19" s="3"/>
    </row>
    <row r="20" spans="2:11" x14ac:dyDescent="0.15">
      <c r="B20" s="89" t="s">
        <v>40</v>
      </c>
      <c r="C20" s="90"/>
      <c r="D20" s="62">
        <f>SUM(D16:D19)</f>
        <v>86000</v>
      </c>
      <c r="E20" s="62">
        <f>SUM(E16:E19)</f>
        <v>23200</v>
      </c>
      <c r="F20" s="69">
        <f>SUM(F16:F19)</f>
        <v>109200</v>
      </c>
      <c r="G20" s="68"/>
      <c r="H20" s="73"/>
      <c r="I20" s="70">
        <f>SUM(I16:I19)</f>
        <v>35600</v>
      </c>
      <c r="J20" s="39">
        <f>SUM(J16:J19)</f>
        <v>1700</v>
      </c>
      <c r="K20" s="3"/>
    </row>
    <row r="21" spans="2:11" s="7" customFormat="1" x14ac:dyDescent="0.2">
      <c r="B21" s="89" t="s">
        <v>47</v>
      </c>
      <c r="C21" s="90"/>
      <c r="D21" s="62">
        <f>Capofila!C19+'Partner 1'!C19+'Partner 2'!C19+'Partner 3'!C19</f>
        <v>68800</v>
      </c>
      <c r="E21" s="62">
        <f>Capofila!D19+'Partner 1'!D19+'Partner 2'!D19+'Partner 3'!D19</f>
        <v>14500</v>
      </c>
      <c r="F21" s="69">
        <f>Capofila!E19+'Partner 1'!E19+'Partner 2'!E19+'Partner 3'!E19</f>
        <v>83300</v>
      </c>
      <c r="G21" s="72"/>
      <c r="H21" s="71"/>
      <c r="I21" s="40"/>
      <c r="J21" s="40"/>
    </row>
    <row r="22" spans="2:11" ht="53.5" customHeight="1" x14ac:dyDescent="0.15">
      <c r="E22" s="61" t="str">
        <f>IF(E20&lt;F20*0.2,"OK","Non rispettato limite del 20% minimo di SS")</f>
        <v>Non rispettato limite del 20% minimo di SS</v>
      </c>
      <c r="I22" s="51"/>
      <c r="J22" s="51"/>
    </row>
    <row r="24" spans="2:11" x14ac:dyDescent="0.15">
      <c r="B24" s="8" t="s">
        <v>21</v>
      </c>
      <c r="C24" s="8" t="s">
        <v>17</v>
      </c>
    </row>
    <row r="25" spans="2:11" ht="15" x14ac:dyDescent="0.15">
      <c r="B25" s="17" t="s">
        <v>22</v>
      </c>
      <c r="C25" s="30">
        <f>Capofila!E8+'Partner 1'!E8+'Partner 2'!E8+'Partner 3'!E8</f>
        <v>48000</v>
      </c>
    </row>
    <row r="26" spans="2:11" ht="25.5" customHeight="1" x14ac:dyDescent="0.15">
      <c r="B26" s="31" t="s">
        <v>23</v>
      </c>
      <c r="C26" s="30">
        <f>Capofila!E9+'Partner 1'!E9+'Partner 2'!E9+'Partner 3'!E9</f>
        <v>20000</v>
      </c>
    </row>
    <row r="27" spans="2:11" ht="45" x14ac:dyDescent="0.15">
      <c r="B27" s="17" t="s">
        <v>70</v>
      </c>
      <c r="C27" s="30">
        <f>Capofila!E10+'Partner 1'!E10+'Partner 2'!E10+'Partner 3'!E10</f>
        <v>12000</v>
      </c>
      <c r="D27" s="50" t="str">
        <f>IF(C27&lt;=C30*0.25,"OK","superato limite del 25%")</f>
        <v>OK</v>
      </c>
    </row>
    <row r="28" spans="2:11" ht="30" x14ac:dyDescent="0.15">
      <c r="B28" s="17" t="s">
        <v>46</v>
      </c>
      <c r="C28" s="30">
        <f>Capofila!E11+'Partner 1'!E11+'Partner 2'!E11+'Partner 3'!E11</f>
        <v>22000</v>
      </c>
      <c r="D28" s="50" t="str">
        <f>IF(C28&lt;=C30*0.03,"OK","Superato limite del 3%")</f>
        <v>Superato limite del 3%</v>
      </c>
    </row>
    <row r="29" spans="2:11" ht="30" x14ac:dyDescent="0.15">
      <c r="B29" s="17" t="s">
        <v>45</v>
      </c>
      <c r="C29" s="30">
        <f>Capofila!E12+'Partner 1'!E12+'Partner 2'!E12+'Partner 3'!E12</f>
        <v>7200</v>
      </c>
    </row>
    <row r="30" spans="2:11" ht="15" x14ac:dyDescent="0.15">
      <c r="B30" s="63" t="s">
        <v>71</v>
      </c>
      <c r="C30" s="64">
        <f>Capofila!E13+'Partner 1'!E13+'Partner 2'!E13+'Partner 3'!E13</f>
        <v>109200</v>
      </c>
    </row>
    <row r="31" spans="2:11" x14ac:dyDescent="0.15">
      <c r="B31" s="49" t="s">
        <v>47</v>
      </c>
      <c r="C31" s="64">
        <f>Capofila!E19+'Partner 1'!E19+'Partner 2'!E19+'Partner 3'!E19</f>
        <v>83300</v>
      </c>
    </row>
    <row r="32" spans="2:11" x14ac:dyDescent="0.15">
      <c r="B32" s="58" t="s">
        <v>62</v>
      </c>
      <c r="C32" s="74">
        <f>(Capofila!E20+'Partner 1'!E20+'Partner 2'!E20+'Partner 3'!E20)/C30</f>
        <v>0.42422161172161171</v>
      </c>
    </row>
    <row r="34" spans="2:8" x14ac:dyDescent="0.15">
      <c r="B34" s="77"/>
      <c r="C34" s="77"/>
      <c r="D34" s="77"/>
      <c r="E34" s="77"/>
      <c r="F34" s="77"/>
      <c r="G34" s="42"/>
      <c r="H34" s="42"/>
    </row>
    <row r="35" spans="2:8" x14ac:dyDescent="0.15">
      <c r="B35" s="77"/>
      <c r="C35" s="77"/>
      <c r="D35" s="77"/>
      <c r="E35" s="77"/>
      <c r="F35" s="77"/>
      <c r="G35" s="42"/>
      <c r="H35" s="42"/>
    </row>
    <row r="36" spans="2:8" x14ac:dyDescent="0.15">
      <c r="B36" s="77"/>
      <c r="C36" s="77"/>
      <c r="D36" s="77"/>
      <c r="E36" s="77"/>
      <c r="F36" s="77"/>
      <c r="G36" s="42"/>
      <c r="H36" s="42"/>
    </row>
  </sheetData>
  <mergeCells count="9">
    <mergeCell ref="B1:I7"/>
    <mergeCell ref="D14:J14"/>
    <mergeCell ref="B34:F36"/>
    <mergeCell ref="B21:C21"/>
    <mergeCell ref="B8:F8"/>
    <mergeCell ref="B20:C20"/>
    <mergeCell ref="B10:I10"/>
    <mergeCell ref="B11:I11"/>
    <mergeCell ref="B12:I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="110" zoomScaleNormal="110" workbookViewId="0">
      <selection activeCell="E27" sqref="E27"/>
    </sheetView>
  </sheetViews>
  <sheetFormatPr baseColWidth="10" defaultColWidth="10.5" defaultRowHeight="14" x14ac:dyDescent="0.15"/>
  <cols>
    <col min="1" max="1" width="12.83203125" style="3" customWidth="1"/>
    <col min="2" max="2" width="13.1640625" style="3" customWidth="1"/>
    <col min="3" max="3" width="13.1640625" style="26" customWidth="1"/>
    <col min="4" max="4" width="19.33203125" style="26" customWidth="1"/>
    <col min="5" max="5" width="18.33203125" style="26" customWidth="1"/>
    <col min="6" max="6" width="17.5" style="26" customWidth="1"/>
    <col min="7" max="7" width="18.6640625" style="26" customWidth="1"/>
    <col min="8" max="8" width="19.6640625" style="26" customWidth="1"/>
    <col min="9" max="16384" width="10.5" style="3"/>
  </cols>
  <sheetData>
    <row r="1" spans="2:8" ht="14" customHeight="1" x14ac:dyDescent="0.15">
      <c r="B1" s="77"/>
      <c r="C1" s="77"/>
      <c r="D1" s="77"/>
      <c r="E1" s="77"/>
      <c r="F1" s="77"/>
      <c r="G1" s="77"/>
    </row>
    <row r="2" spans="2:8" ht="14" customHeight="1" x14ac:dyDescent="0.15">
      <c r="B2" s="77"/>
      <c r="C2" s="77"/>
      <c r="D2" s="77"/>
      <c r="E2" s="77"/>
      <c r="F2" s="77"/>
      <c r="G2" s="77"/>
    </row>
    <row r="3" spans="2:8" ht="14" customHeight="1" x14ac:dyDescent="0.15">
      <c r="B3" s="77"/>
      <c r="C3" s="77"/>
      <c r="D3" s="77"/>
      <c r="E3" s="77"/>
      <c r="F3" s="77"/>
      <c r="G3" s="77"/>
    </row>
    <row r="4" spans="2:8" ht="14" customHeight="1" x14ac:dyDescent="0.15">
      <c r="B4" s="77"/>
      <c r="C4" s="77"/>
      <c r="D4" s="77"/>
      <c r="E4" s="77"/>
      <c r="F4" s="77"/>
      <c r="G4" s="77"/>
    </row>
    <row r="5" spans="2:8" ht="14" customHeight="1" x14ac:dyDescent="0.15">
      <c r="B5" s="77"/>
      <c r="C5" s="77"/>
      <c r="D5" s="77"/>
      <c r="E5" s="77"/>
      <c r="F5" s="77"/>
      <c r="G5" s="77"/>
    </row>
    <row r="6" spans="2:8" ht="14" customHeight="1" x14ac:dyDescent="0.15">
      <c r="B6" s="77"/>
      <c r="C6" s="77"/>
      <c r="D6" s="77"/>
      <c r="E6" s="77"/>
      <c r="F6" s="77"/>
      <c r="G6" s="77"/>
    </row>
    <row r="7" spans="2:8" ht="14" customHeight="1" x14ac:dyDescent="0.15">
      <c r="B7" s="77"/>
      <c r="C7" s="77"/>
      <c r="D7" s="77"/>
      <c r="E7" s="77"/>
      <c r="F7" s="77"/>
      <c r="G7" s="77"/>
    </row>
    <row r="8" spans="2:8" ht="14" customHeight="1" x14ac:dyDescent="0.2">
      <c r="B8" s="85" t="s">
        <v>43</v>
      </c>
      <c r="C8" s="85"/>
      <c r="D8" s="85"/>
      <c r="E8" s="85"/>
      <c r="F8" s="85"/>
      <c r="G8" s="85"/>
    </row>
    <row r="9" spans="2:8" ht="16" x14ac:dyDescent="0.2">
      <c r="B9" s="14"/>
    </row>
    <row r="10" spans="2:8" x14ac:dyDescent="0.15">
      <c r="B10" s="94" t="s">
        <v>25</v>
      </c>
      <c r="C10" s="94"/>
      <c r="D10" s="94"/>
      <c r="E10" s="94"/>
      <c r="F10" s="94"/>
      <c r="G10" s="94"/>
      <c r="H10" s="94"/>
    </row>
    <row r="11" spans="2:8" x14ac:dyDescent="0.15">
      <c r="B11" s="94" t="s">
        <v>26</v>
      </c>
      <c r="C11" s="94"/>
      <c r="D11" s="94"/>
      <c r="E11" s="94"/>
      <c r="F11" s="94"/>
      <c r="G11" s="94"/>
      <c r="H11" s="94"/>
    </row>
    <row r="12" spans="2:8" x14ac:dyDescent="0.15">
      <c r="B12" s="94" t="s">
        <v>68</v>
      </c>
      <c r="C12" s="94"/>
      <c r="D12" s="94"/>
      <c r="E12" s="94"/>
      <c r="F12" s="94"/>
      <c r="G12" s="94"/>
      <c r="H12" s="94"/>
    </row>
    <row r="13" spans="2:8" ht="16" x14ac:dyDescent="0.2">
      <c r="B13" s="13"/>
    </row>
    <row r="14" spans="2:8" ht="36.75" customHeight="1" x14ac:dyDescent="0.15">
      <c r="C14" s="24" t="s">
        <v>27</v>
      </c>
      <c r="D14" s="24" t="s">
        <v>28</v>
      </c>
      <c r="E14" s="24" t="s">
        <v>29</v>
      </c>
      <c r="F14" s="24" t="s">
        <v>30</v>
      </c>
      <c r="G14" s="24" t="s">
        <v>31</v>
      </c>
      <c r="H14" s="25" t="s">
        <v>32</v>
      </c>
    </row>
    <row r="15" spans="2:8" x14ac:dyDescent="0.15">
      <c r="B15" s="23" t="s">
        <v>20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x14ac:dyDescent="0.15">
      <c r="B16" s="23" t="s">
        <v>65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7">
        <f t="shared" ref="H16:H18" si="0">SUM(C16:G16)</f>
        <v>5</v>
      </c>
    </row>
    <row r="17" spans="1:8" x14ac:dyDescent="0.15">
      <c r="B17" s="23" t="s">
        <v>66</v>
      </c>
      <c r="C17" s="36">
        <v>2</v>
      </c>
      <c r="D17" s="36">
        <v>5</v>
      </c>
      <c r="E17" s="36">
        <v>8</v>
      </c>
      <c r="F17" s="36">
        <v>1</v>
      </c>
      <c r="G17" s="36">
        <v>1</v>
      </c>
      <c r="H17" s="37">
        <f t="shared" si="0"/>
        <v>17</v>
      </c>
    </row>
    <row r="18" spans="1:8" ht="12.75" customHeight="1" x14ac:dyDescent="0.15">
      <c r="B18" s="23" t="s">
        <v>67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7">
        <f t="shared" si="0"/>
        <v>5</v>
      </c>
    </row>
    <row r="19" spans="1:8" ht="15" x14ac:dyDescent="0.15">
      <c r="B19" s="29" t="s">
        <v>33</v>
      </c>
      <c r="C19" s="37">
        <f t="shared" ref="C19:H19" si="1">SUM(C15:C18)</f>
        <v>5</v>
      </c>
      <c r="D19" s="37">
        <f t="shared" si="1"/>
        <v>8</v>
      </c>
      <c r="E19" s="37">
        <f t="shared" si="1"/>
        <v>11</v>
      </c>
      <c r="F19" s="37">
        <f t="shared" si="1"/>
        <v>4</v>
      </c>
      <c r="G19" s="37">
        <f t="shared" si="1"/>
        <v>4</v>
      </c>
      <c r="H19" s="38">
        <f t="shared" si="1"/>
        <v>32</v>
      </c>
    </row>
    <row r="23" spans="1:8" x14ac:dyDescent="0.15">
      <c r="A23" s="3" t="s">
        <v>34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0"/>
  <sheetViews>
    <sheetView topLeftCell="A2" zoomScaleNormal="100" workbookViewId="0">
      <selection activeCell="C14" sqref="C14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56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58</v>
      </c>
      <c r="D5" s="52"/>
      <c r="E5" s="53" t="s">
        <v>54</v>
      </c>
      <c r="F5" s="54" t="s">
        <v>55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1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1</v>
      </c>
      <c r="D14" s="56">
        <f>IF(C5="Università",1,0)</f>
        <v>1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</v>
      </c>
      <c r="D16" s="56">
        <f>IF(C5="Micro o Piccola Impresa",0.6,0)</f>
        <v>0</v>
      </c>
      <c r="E16" s="97"/>
    </row>
    <row r="17" spans="2:5" ht="30" x14ac:dyDescent="0.15">
      <c r="B17" s="9" t="s">
        <v>50</v>
      </c>
      <c r="C17" s="57">
        <f>IF(C5="Media Impresa",0.75,0)</f>
        <v>0</v>
      </c>
      <c r="D17" s="57">
        <f>IF(C5="Media Impresa",0.5,0)</f>
        <v>0</v>
      </c>
      <c r="E17" s="97"/>
    </row>
    <row r="18" spans="2:5" ht="30" x14ac:dyDescent="0.15">
      <c r="B18" s="9" t="s">
        <v>51</v>
      </c>
      <c r="C18" s="45">
        <f>IF(C5="Grande Impresa",0.65,0)</f>
        <v>0</v>
      </c>
      <c r="D18" s="45">
        <f>IF(C5="Grande Impresa",0.4,0)</f>
        <v>0</v>
      </c>
      <c r="E18" s="98"/>
    </row>
    <row r="19" spans="2:5" x14ac:dyDescent="0.15">
      <c r="B19" s="49" t="s">
        <v>48</v>
      </c>
      <c r="C19" s="48">
        <f>C13*SUM(C14:C18)</f>
        <v>21500</v>
      </c>
      <c r="D19" s="48">
        <f>D13*SUM(D14:D18)</f>
        <v>5800</v>
      </c>
      <c r="E19" s="48">
        <f>C19+D19</f>
        <v>27300</v>
      </c>
    </row>
    <row r="20" spans="2:5" x14ac:dyDescent="0.15">
      <c r="B20" s="58" t="s">
        <v>62</v>
      </c>
      <c r="E20" s="59">
        <f>F7*E19</f>
        <v>27300</v>
      </c>
    </row>
  </sheetData>
  <mergeCells count="6">
    <mergeCell ref="B2:F2"/>
    <mergeCell ref="E14:E18"/>
    <mergeCell ref="B4:F4"/>
    <mergeCell ref="B6:B7"/>
    <mergeCell ref="C6:C7"/>
    <mergeCell ref="D6:D7"/>
  </mergeCells>
  <dataValidations count="3">
    <dataValidation type="list" allowBlank="1" showInputMessage="1" showErrorMessage="1" sqref="C5" xr:uid="{00000000-0002-0000-0300-000000000000}">
      <formula1>"Università, EPR, Micro o Piccola Impresa, Media Impresa, Grande impresa"</formula1>
    </dataValidation>
    <dataValidation type="list" allowBlank="1" showInputMessage="1" showErrorMessage="1" sqref="G20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0"/>
  <sheetViews>
    <sheetView zoomScaleNormal="100" workbookViewId="0">
      <selection activeCell="F7" sqref="F7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63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52</v>
      </c>
      <c r="D5" s="52"/>
      <c r="E5" s="53" t="s">
        <v>54</v>
      </c>
      <c r="F5" s="54" t="s">
        <v>72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0</v>
      </c>
      <c r="D14" s="56">
        <f>IF(C5="Università",1,0)</f>
        <v>0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0.8</v>
      </c>
      <c r="D16" s="56">
        <f>IF(C5="Micro o Piccola Impresa",0.6,0)</f>
        <v>0.6</v>
      </c>
      <c r="E16" s="97"/>
    </row>
    <row r="17" spans="2:5" ht="30" x14ac:dyDescent="0.15">
      <c r="B17" s="9" t="s">
        <v>50</v>
      </c>
      <c r="C17" s="57">
        <f>IF(C5="Media Impresa",0.75,0)</f>
        <v>0</v>
      </c>
      <c r="D17" s="57">
        <f>IF(C5="Media Impresa",0.5,0)</f>
        <v>0</v>
      </c>
      <c r="E17" s="97"/>
    </row>
    <row r="18" spans="2:5" ht="30" x14ac:dyDescent="0.15">
      <c r="B18" s="9" t="s">
        <v>51</v>
      </c>
      <c r="C18" s="45">
        <f>IF(C5="Grande Impresa",0.65,0)</f>
        <v>0</v>
      </c>
      <c r="D18" s="45">
        <f>IF(C5="Grande Impresa",0.4,0)</f>
        <v>0</v>
      </c>
      <c r="E18" s="98"/>
    </row>
    <row r="19" spans="2:5" x14ac:dyDescent="0.15">
      <c r="B19" s="49" t="s">
        <v>48</v>
      </c>
      <c r="C19" s="48">
        <f>C13*SUM(C14:C18)</f>
        <v>17200</v>
      </c>
      <c r="D19" s="48">
        <f>D13*SUM(D14:D18)</f>
        <v>3480</v>
      </c>
      <c r="E19" s="48">
        <f>C19+D19</f>
        <v>20680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 xr:uid="{00000000-0002-0000-0400-000000000000}">
      <formula1>"Mezzogiorno, Centro-Nord"</formula1>
    </dataValidation>
    <dataValidation type="list" allowBlank="1" showInputMessage="1" showErrorMessage="1" sqref="G20" xr:uid="{00000000-0002-0000-0400-000001000000}">
      <formula1>"Micro  o Piccola Impresa, Media Impresa, Grande Impresa"</formula1>
    </dataValidation>
    <dataValidation type="list" allowBlank="1" showInputMessage="1" showErrorMessage="1" sqref="C5" xr:uid="{00000000-0002-0000-0400-000002000000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20"/>
  <sheetViews>
    <sheetView zoomScaleNormal="100" workbookViewId="0">
      <selection activeCell="F5" sqref="F5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64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38</v>
      </c>
      <c r="D5" s="52"/>
      <c r="E5" s="53" t="s">
        <v>54</v>
      </c>
      <c r="F5" s="54" t="s">
        <v>55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1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0</v>
      </c>
      <c r="D14" s="56">
        <f>IF(C5="Università",1,0)</f>
        <v>0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</v>
      </c>
      <c r="D16" s="56">
        <f>IF(C5="Micro o Piccola Impresa",0.6,0)</f>
        <v>0</v>
      </c>
      <c r="E16" s="97"/>
    </row>
    <row r="17" spans="2:5" ht="30" x14ac:dyDescent="0.15">
      <c r="B17" s="9" t="s">
        <v>50</v>
      </c>
      <c r="C17" s="57">
        <f>IF(C5="Media Impresa",0.75,0)</f>
        <v>0.75</v>
      </c>
      <c r="D17" s="57">
        <f>IF(C5="Media Impresa",0.5,0)</f>
        <v>0.5</v>
      </c>
      <c r="E17" s="97"/>
    </row>
    <row r="18" spans="2:5" ht="30" x14ac:dyDescent="0.15">
      <c r="B18" s="9" t="s">
        <v>51</v>
      </c>
      <c r="C18" s="45">
        <f>IF(C5="Grande Impresa",0.65,0)</f>
        <v>0</v>
      </c>
      <c r="D18" s="45">
        <f>IF(C5="Grande Impresa",0.4,0)</f>
        <v>0</v>
      </c>
      <c r="E18" s="98"/>
    </row>
    <row r="19" spans="2:5" x14ac:dyDescent="0.15">
      <c r="B19" s="49" t="s">
        <v>48</v>
      </c>
      <c r="C19" s="48">
        <f>C13*SUM(C14:C18)</f>
        <v>16125</v>
      </c>
      <c r="D19" s="48">
        <f>D13*SUM(D14:D18)</f>
        <v>2900</v>
      </c>
      <c r="E19" s="48">
        <f>C19+D19</f>
        <v>19025</v>
      </c>
    </row>
    <row r="20" spans="2:5" x14ac:dyDescent="0.15">
      <c r="B20" s="58" t="s">
        <v>62</v>
      </c>
      <c r="E20" s="59">
        <f>F7*E19</f>
        <v>19025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C5" xr:uid="{00000000-0002-0000-0500-000000000000}">
      <formula1>"Università, EPR, Micro o Piccola Impresa, Media Impresa, Grande impresa"</formula1>
    </dataValidation>
    <dataValidation type="list" allowBlank="1" showInputMessage="1" showErrorMessage="1" sqref="G20" xr:uid="{00000000-0002-0000-0500-000001000000}">
      <formula1>"Micro  o Piccola Impresa, Media Impresa, Grande Impresa"</formula1>
    </dataValidation>
    <dataValidation type="list" allowBlank="1" showInputMessage="1" showErrorMessage="1" sqref="F5" xr:uid="{00000000-0002-0000-05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20"/>
  <sheetViews>
    <sheetView zoomScaleNormal="100" workbookViewId="0">
      <selection activeCell="E20" sqref="E20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69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12</v>
      </c>
      <c r="D5" s="52"/>
      <c r="E5" s="53" t="s">
        <v>54</v>
      </c>
      <c r="F5" s="54" t="s">
        <v>72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0</v>
      </c>
      <c r="D14" s="56">
        <f>IF(C5="Università",1,0)</f>
        <v>0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</v>
      </c>
      <c r="D16" s="56">
        <f>IF(C5="Micro o Piccola Impresa",0.6,0)</f>
        <v>0</v>
      </c>
      <c r="E16" s="97"/>
    </row>
    <row r="17" spans="2:5" ht="30" x14ac:dyDescent="0.15">
      <c r="B17" s="9" t="s">
        <v>50</v>
      </c>
      <c r="C17" s="57">
        <f>IF(C5="Media Impresa",0.75,0)</f>
        <v>0</v>
      </c>
      <c r="D17" s="57">
        <f>IF(C5="Media Impresa",0.5,0)</f>
        <v>0</v>
      </c>
      <c r="E17" s="97"/>
    </row>
    <row r="18" spans="2:5" ht="30" x14ac:dyDescent="0.15">
      <c r="B18" s="9" t="s">
        <v>51</v>
      </c>
      <c r="C18" s="45">
        <f>IF(C5="Grande Impresa",0.65,0)</f>
        <v>0.65</v>
      </c>
      <c r="D18" s="45">
        <f>IF(C5="Grande Impresa",0.4,0)</f>
        <v>0.4</v>
      </c>
      <c r="E18" s="98"/>
    </row>
    <row r="19" spans="2:5" x14ac:dyDescent="0.15">
      <c r="B19" s="49" t="s">
        <v>48</v>
      </c>
      <c r="C19" s="48">
        <f>C13*SUM(C14:C18)</f>
        <v>13975</v>
      </c>
      <c r="D19" s="48">
        <f>D13*SUM(D14:D18)</f>
        <v>2320</v>
      </c>
      <c r="E19" s="48">
        <f>C19+D19</f>
        <v>16295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disablePrompts="1" count="3">
    <dataValidation type="list" allowBlank="1" showInputMessage="1" showErrorMessage="1" sqref="F5" xr:uid="{00000000-0002-0000-0600-000000000000}">
      <formula1>"Mezzogiorno, Centro-Nord"</formula1>
    </dataValidation>
    <dataValidation type="list" allowBlank="1" showInputMessage="1" showErrorMessage="1" sqref="G20" xr:uid="{00000000-0002-0000-0600-000001000000}">
      <formula1>"Micro  o Piccola Impresa, Media Impresa, Grande Impresa"</formula1>
    </dataValidation>
    <dataValidation type="list" allowBlank="1" showInputMessage="1" showErrorMessage="1" sqref="C5" xr:uid="{00000000-0002-0000-0600-000002000000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36</v>
      </c>
    </row>
    <row r="2" spans="1:1" x14ac:dyDescent="0.2">
      <c r="A2" t="s">
        <v>37</v>
      </c>
    </row>
    <row r="3" spans="1:1" x14ac:dyDescent="0.2">
      <c r="A3" t="s">
        <v>38</v>
      </c>
    </row>
    <row r="4" spans="1:1" x14ac:dyDescent="0.2">
      <c r="A4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D28CA33323E24FA90BF2C1776CED46" ma:contentTypeVersion="4" ma:contentTypeDescription="Creare un nuovo documento." ma:contentTypeScope="" ma:versionID="79b76bb2357bc09d8759665b996af2c2">
  <xsd:schema xmlns:xsd="http://www.w3.org/2001/XMLSchema" xmlns:xs="http://www.w3.org/2001/XMLSchema" xmlns:p="http://schemas.microsoft.com/office/2006/metadata/properties" xmlns:ns2="1fc5fb5d-34b0-4bc6-9f6e-0d87e99a59db" targetNamespace="http://schemas.microsoft.com/office/2006/metadata/properties" ma:root="true" ma:fieldsID="6c1e3426490c190d7e5e835f4a1118b8" ns2:_="">
    <xsd:import namespace="1fc5fb5d-34b0-4bc6-9f6e-0d87e99a59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5fb5d-34b0-4bc6-9f6e-0d87e99a59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41ECBD-BB16-4639-8BB4-0F158A4844C7}"/>
</file>

<file path=customXml/itemProps3.xml><?xml version="1.0" encoding="utf-8"?>
<ds:datastoreItem xmlns:ds="http://schemas.openxmlformats.org/officeDocument/2006/customXml" ds:itemID="{677C51DB-DD74-4A62-88BC-6D438AB411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ECON-FIN per tipologia </vt:lpstr>
      <vt:lpstr>PIANO ECON-FIN per L.A.</vt:lpstr>
      <vt:lpstr>Capofila</vt:lpstr>
      <vt:lpstr>Partner 1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dcterms:created xsi:type="dcterms:W3CDTF">2023-05-23T14:28:21Z</dcterms:created>
  <dcterms:modified xsi:type="dcterms:W3CDTF">2024-09-17T14:48:41Z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0x0101001AD28CA33323E24FA90BF2C1776CED46</vt:lpwstr>
  </property>
</Properties>
</file>